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150" windowWidth="19140" windowHeight="74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Sheet1!$B:$U</definedName>
  </definedNames>
  <calcPr calcId="145621"/>
</workbook>
</file>

<file path=xl/calcChain.xml><?xml version="1.0" encoding="utf-8"?>
<calcChain xmlns="http://schemas.openxmlformats.org/spreadsheetml/2006/main">
  <c r="L48" i="1" l="1"/>
  <c r="L47" i="1"/>
  <c r="L46" i="1"/>
  <c r="L45" i="1"/>
  <c r="L44" i="1"/>
  <c r="L40" i="1"/>
  <c r="L39" i="1"/>
  <c r="L37" i="1"/>
  <c r="L35" i="1"/>
  <c r="L34" i="1"/>
  <c r="L33" i="1"/>
  <c r="L32" i="1"/>
  <c r="L31" i="1"/>
  <c r="L30" i="1"/>
  <c r="L29" i="1"/>
  <c r="L28" i="1"/>
  <c r="L27" i="1"/>
  <c r="L26" i="1"/>
  <c r="L25" i="1"/>
  <c r="L24" i="1"/>
  <c r="K24" i="1"/>
  <c r="L22" i="1"/>
  <c r="L21" i="1"/>
  <c r="L20" i="1"/>
  <c r="L19" i="1"/>
  <c r="L18" i="1"/>
  <c r="L17" i="1"/>
  <c r="L16" i="1"/>
  <c r="L15" i="1"/>
  <c r="L14" i="1"/>
  <c r="L11" i="1" l="1"/>
  <c r="L10" i="1"/>
  <c r="L9" i="1"/>
  <c r="L8" i="1"/>
  <c r="A16" i="3"/>
</calcChain>
</file>

<file path=xl/comments1.xml><?xml version="1.0" encoding="utf-8"?>
<comments xmlns="http://schemas.openxmlformats.org/spreadsheetml/2006/main">
  <authors>
    <author>Cheryl Williston</author>
    <author>cwillist</author>
  </authors>
  <commentList>
    <comment ref="B41" authorId="0">
      <text>
        <r>
          <rPr>
            <b/>
            <sz val="9"/>
            <color indexed="81"/>
            <rFont val="Tahoma"/>
            <family val="2"/>
          </rPr>
          <t>Cheryl Williston:</t>
        </r>
        <r>
          <rPr>
            <sz val="9"/>
            <color indexed="81"/>
            <rFont val="Tahoma"/>
            <family val="2"/>
          </rPr>
          <t xml:space="preserve">
linked to a current proposed CP25 and proposed access mgmt as part of the permit?? Does this fall under this funding?
</t>
        </r>
      </text>
    </comment>
    <comment ref="M41" authorId="0">
      <text>
        <r>
          <rPr>
            <b/>
            <sz val="9"/>
            <color indexed="81"/>
            <rFont val="Tahoma"/>
            <family val="2"/>
          </rPr>
          <t>Cheryl Williston:</t>
        </r>
        <r>
          <rPr>
            <sz val="9"/>
            <color indexed="81"/>
            <rFont val="Tahoma"/>
            <family val="2"/>
          </rPr>
          <t xml:space="preserve">
what is proposed as this is linked with current CP? </t>
        </r>
      </text>
    </comment>
    <comment ref="B46" authorId="0">
      <text>
        <r>
          <rPr>
            <b/>
            <sz val="9"/>
            <color indexed="81"/>
            <rFont val="Tahoma"/>
            <family val="2"/>
          </rPr>
          <t>Cheryl Williston:</t>
        </r>
        <r>
          <rPr>
            <sz val="9"/>
            <color indexed="81"/>
            <rFont val="Tahoma"/>
            <family val="2"/>
          </rPr>
          <t xml:space="preserve">
Just south of Spout Lake; 
issues with loop road plus mining NOW and road creations</t>
        </r>
      </text>
    </comment>
    <comment ref="K46" authorId="1">
      <text>
        <r>
          <rPr>
            <b/>
            <sz val="8"/>
            <color indexed="81"/>
            <rFont val="Tahoma"/>
            <family val="2"/>
          </rPr>
          <t>cwillist:</t>
        </r>
        <r>
          <rPr>
            <sz val="8"/>
            <color indexed="81"/>
            <rFont val="Tahoma"/>
            <family val="2"/>
          </rPr>
          <t xml:space="preserve">
Need to confirm location of deactivation, could be more road.</t>
        </r>
      </text>
    </comment>
  </commentList>
</comments>
</file>

<file path=xl/sharedStrings.xml><?xml version="1.0" encoding="utf-8"?>
<sst xmlns="http://schemas.openxmlformats.org/spreadsheetml/2006/main" count="717" uniqueCount="346">
  <si>
    <t>Caribou</t>
  </si>
  <si>
    <t>Wolf Use</t>
  </si>
  <si>
    <t>(Year assessed)</t>
  </si>
  <si>
    <t>(H,M,L)</t>
  </si>
  <si>
    <t>Reclamation</t>
  </si>
  <si>
    <t>($)</t>
  </si>
  <si>
    <t>(Increase/Decrease)</t>
  </si>
  <si>
    <t>(feasible)</t>
  </si>
  <si>
    <t>Moose Recovery - Project Evaluation Draft</t>
  </si>
  <si>
    <t>Murphy LU</t>
  </si>
  <si>
    <t>(Overlap/Not)</t>
  </si>
  <si>
    <t xml:space="preserve">Project Description </t>
  </si>
  <si>
    <t>Area Affected</t>
  </si>
  <si>
    <t>Deactivation Effectiveness</t>
  </si>
  <si>
    <t>Barrier Cost</t>
  </si>
  <si>
    <t>FN Support</t>
  </si>
  <si>
    <t>Stakeholder Support</t>
  </si>
  <si>
    <t>Licensee_road_#</t>
  </si>
  <si>
    <t>(Yes; No; Why)</t>
  </si>
  <si>
    <t>WF</t>
  </si>
  <si>
    <t>road ripping</t>
  </si>
  <si>
    <t>tank trap; road ripping</t>
  </si>
  <si>
    <t>WF_1_DONE</t>
  </si>
  <si>
    <t>WF_2_DONE</t>
  </si>
  <si>
    <t xml:space="preserve"> no new planning in this area; just silviculture</t>
  </si>
  <si>
    <t>some gates that could be used to address loop roads</t>
  </si>
  <si>
    <t>Moffat area to the north that could have better access mgmt in place</t>
  </si>
  <si>
    <t xml:space="preserve">Kane - prefer to not do gates - exclusive access </t>
  </si>
  <si>
    <t>Tolko Comments</t>
  </si>
  <si>
    <t>pyramid blocks - pretty effect unless someone really wants them out and lives close by; dig into ground</t>
  </si>
  <si>
    <t>used to block roads that access will be needed again; good on bridges</t>
  </si>
  <si>
    <t>WF_3</t>
  </si>
  <si>
    <t>FLNRO_1</t>
  </si>
  <si>
    <t>FLNRO_2</t>
  </si>
  <si>
    <t>~400m</t>
  </si>
  <si>
    <t>deep ripping for 100m</t>
  </si>
  <si>
    <t>WF_4</t>
  </si>
  <si>
    <t>WF_5</t>
  </si>
  <si>
    <t>WF_6</t>
  </si>
  <si>
    <t>100m ripping; rehab</t>
  </si>
  <si>
    <t>temporary pyramid blocks to allow access when needed</t>
  </si>
  <si>
    <t>WF_7</t>
  </si>
  <si>
    <t>further effort to block loop road to DCC</t>
  </si>
  <si>
    <t>WF_8</t>
  </si>
  <si>
    <t>WF_9</t>
  </si>
  <si>
    <t>~1km</t>
  </si>
  <si>
    <t>WF can remove, no longer needs in</t>
  </si>
  <si>
    <t>WF_10/FLNRO</t>
  </si>
  <si>
    <t>FLNRO_3</t>
  </si>
  <si>
    <t>FLNRO_4</t>
  </si>
  <si>
    <t>WF_11</t>
  </si>
  <si>
    <t>WF_12</t>
  </si>
  <si>
    <t>permanent; NSR</t>
  </si>
  <si>
    <t>FLNRO</t>
  </si>
  <si>
    <t>Tolko_1</t>
  </si>
  <si>
    <t>Tolko_2</t>
  </si>
  <si>
    <t>Tolko_3</t>
  </si>
  <si>
    <t>200 ha block removed from access</t>
  </si>
  <si>
    <t>Tolko_4</t>
  </si>
  <si>
    <t>~5km road permit + ~3km NSR</t>
  </si>
  <si>
    <t>Tolko_5</t>
  </si>
  <si>
    <t>Tolko_6</t>
  </si>
  <si>
    <t>permanent; NSR; small loop road removed</t>
  </si>
  <si>
    <t>FLNRO_5</t>
  </si>
  <si>
    <t>FLNRO_6</t>
  </si>
  <si>
    <t>permanent; NSR; loop road</t>
  </si>
  <si>
    <t>FLNRO_7</t>
  </si>
  <si>
    <t>Tolko_7</t>
  </si>
  <si>
    <t>suitable; in moderate capability</t>
  </si>
  <si>
    <t>FLNRO_8</t>
  </si>
  <si>
    <t>small inblock; permanent NSR; Esketmc permit</t>
  </si>
  <si>
    <t>FLNRO_9</t>
  </si>
  <si>
    <t>block end of road into # of small in-blocks</t>
  </si>
  <si>
    <t>FLNRO_10</t>
  </si>
  <si>
    <t>block into in-block road</t>
  </si>
  <si>
    <t>FLNRO_11</t>
  </si>
  <si>
    <t>temporary blocks to remove loop road</t>
  </si>
  <si>
    <t>WF_13</t>
  </si>
  <si>
    <t>FLNRO_12</t>
  </si>
  <si>
    <t>in WTP forest</t>
  </si>
  <si>
    <t>closing off a loop road; remove section of road to prevent access through loop</t>
  </si>
  <si>
    <t>Tolko_8</t>
  </si>
  <si>
    <t>recent Tolko harvest with more potential behind; consider leaving for now and fully rehab in a year or two</t>
  </si>
  <si>
    <t>Tolko_9</t>
  </si>
  <si>
    <t>pyramid blocks</t>
  </si>
  <si>
    <t>temporary blocks until harvest complete</t>
  </si>
  <si>
    <t xml:space="preserve">WF_14  </t>
  </si>
  <si>
    <t>WF_15</t>
  </si>
  <si>
    <t>pulling Open bottom arch (bridge)</t>
  </si>
  <si>
    <t>in WTP/riparian area</t>
  </si>
  <si>
    <t>suitable; 3 blockages prevent access into core area</t>
  </si>
  <si>
    <t>WF_16</t>
  </si>
  <si>
    <t>FLNRO_13</t>
  </si>
  <si>
    <t>FLNRO_14</t>
  </si>
  <si>
    <t>WF_18</t>
  </si>
  <si>
    <t>WF_19</t>
  </si>
  <si>
    <t>Funding Covered by:</t>
  </si>
  <si>
    <t>Works already completed</t>
  </si>
  <si>
    <t>N/A</t>
  </si>
  <si>
    <t>NSR behind this point;  WF need to survey this summer, then can permanently remove</t>
  </si>
  <si>
    <t>Moose Inventory Status</t>
  </si>
  <si>
    <t>~3km of road plus 3km NSR</t>
  </si>
  <si>
    <t>Total Area</t>
  </si>
  <si>
    <t>(km road x 2)</t>
  </si>
  <si>
    <t>(km road)</t>
  </si>
  <si>
    <t>Road length</t>
  </si>
  <si>
    <t xml:space="preserve">Deactivation </t>
  </si>
  <si>
    <t>Strategy</t>
  </si>
  <si>
    <t>deactivate inblock roads</t>
  </si>
  <si>
    <t>Proposed</t>
  </si>
  <si>
    <t>deactivate inblock roads; 
may be NSR (once WF permit expires)</t>
  </si>
  <si>
    <t>deactivate in block road just off main road</t>
  </si>
  <si>
    <t xml:space="preserve">temporary pyramid blocks to allow access when needed </t>
  </si>
  <si>
    <t>potential to remove bridge; logstringer; WF could retire # of roads above it; Tolko is done in the area as well as BCTS; NEED TO CHECK that no access needed (silv); Stakeholders will raise issue</t>
  </si>
  <si>
    <t>permanent potential - pull bridge; outside Murphy watershed but still a positive effect</t>
  </si>
  <si>
    <t>issues with resident wanting access to their water-access only cabins; within OGMA; Canim to support</t>
  </si>
  <si>
    <t>road ripping; rehab road; WF needs culvert at Marset ck so can't yet remove but will prevent access beyond culvert</t>
  </si>
  <si>
    <t>No, residents with lakefront cabins use road and have raised issue in the past when access mgmt measures have been completed</t>
  </si>
  <si>
    <t>Yes, Canim has raised concern in the past and will support WF deactivation effort</t>
  </si>
  <si>
    <t>permanent deactivation; NSR</t>
  </si>
  <si>
    <t xml:space="preserve">permanent deactivation  </t>
  </si>
  <si>
    <t>permanent deactivation</t>
  </si>
  <si>
    <t>permanent deactivation; outside Murphy WSD</t>
  </si>
  <si>
    <t xml:space="preserve">road ripping; WF may have issue with this one - to CONFIRM </t>
  </si>
  <si>
    <t>road ripping; joins Tolko 2; to remove loop road access</t>
  </si>
  <si>
    <t>""</t>
  </si>
  <si>
    <t>permanent deactivation; permit and NSR</t>
  </si>
  <si>
    <t>permanent; NSR; private land driveway just before this access pt that needs to be left open</t>
  </si>
  <si>
    <t>permanent deactivation; adjacent to private land (Tolko_6) think they don't use this access route - Tolko will confirm</t>
  </si>
  <si>
    <t>small inblock; permanent NSR; WF permit is recent but deactivation probably OK</t>
  </si>
  <si>
    <t>recent WF (last years pass) but should be ok to deactivate</t>
  </si>
  <si>
    <t>WF_17</t>
  </si>
  <si>
    <t>Comments from Meeting</t>
  </si>
  <si>
    <t>GIS Estimate</t>
  </si>
  <si>
    <t>3.9 km NSR + 7.87 spur roads = 11.84km</t>
  </si>
  <si>
    <t>(km x 2)</t>
  </si>
  <si>
    <t>Meeting Comments</t>
  </si>
  <si>
    <t>Overall Assessment of Deactivation Option</t>
  </si>
  <si>
    <t>High</t>
  </si>
  <si>
    <t>Results in access mgmt of a large area in high suitability/moderate capability</t>
  </si>
  <si>
    <t>HVMS/Suitability</t>
  </si>
  <si>
    <t>Capability</t>
  </si>
  <si>
    <t>Moose Habitat</t>
  </si>
  <si>
    <t>High Suitability</t>
  </si>
  <si>
    <t xml:space="preserve">Moderate </t>
  </si>
  <si>
    <t>on edge of high suitability</t>
  </si>
  <si>
    <t>Moderate capability adjacent to high capability along north side of Murphy Lk</t>
  </si>
  <si>
    <t>Low</t>
  </si>
  <si>
    <t xml:space="preserve">Moderate capability </t>
  </si>
  <si>
    <t>Moderate</t>
  </si>
  <si>
    <r>
      <t xml:space="preserve">road leads into wetland area; however a small amount of road deactivated into an area with # of surrounding roads
</t>
    </r>
    <r>
      <rPr>
        <b/>
        <i/>
        <sz val="11"/>
        <color theme="1"/>
        <rFont val="Calibri"/>
        <family val="2"/>
        <scheme val="minor"/>
      </rPr>
      <t>NOTE: is there potential to do further work in this area wrt loop roads?</t>
    </r>
  </si>
  <si>
    <t>in suitable habitat disturbed by roads, edging onto suitable area w/o road disturbance; road leads into wetland area</t>
  </si>
  <si>
    <r>
      <t xml:space="preserve">road leads into wetland area with adjacent cover; however a small amount of road deactivated into an area with # of surrounding roads
</t>
    </r>
    <r>
      <rPr>
        <b/>
        <i/>
        <sz val="11"/>
        <color theme="1"/>
        <rFont val="Calibri"/>
        <family val="2"/>
        <scheme val="minor"/>
      </rPr>
      <t>NOTE: is there potential to do further work in this area wrt loop roads?</t>
    </r>
  </si>
  <si>
    <t>in suitable habitat not disturbed by roads; road leads into wetland area with adjacent cover</t>
  </si>
  <si>
    <t xml:space="preserve">L </t>
  </si>
  <si>
    <t>Looks to be open area where ATV/vehicle could drive around deactivation point?</t>
  </si>
  <si>
    <t>pyramid blocks for now; after summer survey complete full rehab</t>
  </si>
  <si>
    <t>High capability</t>
  </si>
  <si>
    <t>in suitable habitat disturbed by roads; adjacent to non-suitable habitat</t>
  </si>
  <si>
    <t>n/a</t>
  </si>
  <si>
    <t>M</t>
  </si>
  <si>
    <t>Comments (based on Ortho)</t>
  </si>
  <si>
    <t>Looks to be forested area on either side of road to aid deactivation</t>
  </si>
  <si>
    <t>in forested area providing cover for moose and aiding with deactivation; leads into creek/wet area that is forested and with some other roads in area leading in</t>
  </si>
  <si>
    <t>Tolko_10</t>
  </si>
  <si>
    <t>high suitability</t>
  </si>
  <si>
    <t>high capability</t>
  </si>
  <si>
    <t>in forested area; temporary</t>
  </si>
  <si>
    <t>temporary measures to prevent loop road but access is needed some parts of the year; significant number of roads north and south of access point</t>
  </si>
  <si>
    <t xml:space="preserve">in suitable habitat not disturbed by roads </t>
  </si>
  <si>
    <t>on edge of high capability into non-capable</t>
  </si>
  <si>
    <t>L-M</t>
  </si>
  <si>
    <t>depending on location of blocks, could be forested on both sides of the road or open on one side</t>
  </si>
  <si>
    <t>In area identified as not capable moose habitat; but ~0.5 km from strip of VH capable habitat</t>
  </si>
  <si>
    <t>Access point and associated roads are not in suitable habitat; but ~0.5 km from suitable habitat; some wetlands in close proximity</t>
  </si>
  <si>
    <t>Verification needed</t>
  </si>
  <si>
    <t>Verify location of bridge to be pulled; is it on main road (MAIN EXT. 7456-04) or adjacent block road (BRA926)? Assessment is based on BRA926 road deactivation.</t>
  </si>
  <si>
    <t>H</t>
  </si>
  <si>
    <t>Need to identify where bridge is as can't see on ortho</t>
  </si>
  <si>
    <t>Bridge removal is permanent deactivation measure, as long as vehicles can't drive through after removal; area is not great moose habitat but some wetlands in the area and deactivation would remove access to a core area with some cover and adjacent feed</t>
  </si>
  <si>
    <t>in suitable habitat not disturbed by roads; in area of wetlands and lakes</t>
  </si>
  <si>
    <t>moderate capability; in area lacking adequate cover</t>
  </si>
  <si>
    <t>Looks to be in open cutblock; suggest locating deactivation in area where vehicles can't find a way around rehab point</t>
  </si>
  <si>
    <t>If deactivation can be located so as to fully prevent vehicle access, it does provide a core area of forested and non-forested habitat with wetland/lake areas for forage</t>
  </si>
  <si>
    <t xml:space="preserve">OGMA; high suitability disturbed by roads </t>
  </si>
  <si>
    <t>Further road on Ortho that's not shown on Roads layers...verify if these exist and if part of this proposal</t>
  </si>
  <si>
    <t xml:space="preserve">In high capable and high suitable habitat adjacent to Murphy Lake; </t>
  </si>
  <si>
    <t>high capability; along Murphy Lake; in adequate cover</t>
  </si>
  <si>
    <t>Moderate (if further road network west of deactivation is verified could be High)</t>
  </si>
  <si>
    <t>High Suitability not disturbed by roads</t>
  </si>
  <si>
    <t>moderate capability; along Murphy Lake; in adequate cover</t>
  </si>
  <si>
    <t>in forested area</t>
  </si>
  <si>
    <t>Looks to be in open cutblock, potentially on slope assisting with deactivation effectiveness; suggest locating deactivation in area where vehicles can't find a way around rehab point</t>
  </si>
  <si>
    <t>in moderate capability, high suitability moose habitat, small amount of road being removed into a cutblock with adjacent cover and some wetlands to N</t>
  </si>
  <si>
    <t>moderate capability along Murphy Lake; in adequate cover</t>
  </si>
  <si>
    <t>High suitability disturbed by roads</t>
  </si>
  <si>
    <t xml:space="preserve">Looks like forested area before opens to cutblock where deactivation could be effective. </t>
  </si>
  <si>
    <t>Low-Moderate</t>
  </si>
  <si>
    <t>adjacent to suitable habitat disturbed by roads</t>
  </si>
  <si>
    <t>moderate capability; in adequate cover</t>
  </si>
  <si>
    <t>Looks like a creek crossing could be removed as deactivation point? If not, lower effectiveness as looks like open cutblock</t>
  </si>
  <si>
    <t xml:space="preserve">in moderate capability, high suitability moose habitat, small amount of road being removed but into a cutblock surrounded by forested area and wetland complexes; </t>
  </si>
  <si>
    <t>in suitable habitat disturbed by roads</t>
  </si>
  <si>
    <t>moderate capability on edge of low; lacking adequate cover</t>
  </si>
  <si>
    <t>Looks like forested area on both sides of the road</t>
  </si>
  <si>
    <t>moderate capability; within adequate cover</t>
  </si>
  <si>
    <t>in moderate capability, high suitability moose habitat, moderate amount of road deactivated into area with low-moderate other roads</t>
  </si>
  <si>
    <t>Looks to be forested area on both sides of the road</t>
  </si>
  <si>
    <t>5.5 plus spur roads</t>
  </si>
  <si>
    <t>road ripping; deactivated past this point by Tolko to Tolko 3</t>
  </si>
  <si>
    <t>Looks to be forested on both sides of the road</t>
  </si>
  <si>
    <t>in moderate capabilty, high suitability moose habitat, large amount of road deactivated into area that has already seen rehab work and removes a loop road.</t>
  </si>
  <si>
    <t>low capability; within adequate cover</t>
  </si>
  <si>
    <t>adjacent to suitable habitat not disturbed by roads</t>
  </si>
  <si>
    <t>see Tolko 2</t>
  </si>
  <si>
    <t>in low capability, high suitability moose habitat, large amount of road deactivated into area that has already seen rehab work and removes a loop road</t>
  </si>
  <si>
    <t>high capability; within adequate cover</t>
  </si>
  <si>
    <t>not high suitability habitat (but surrounded by suitable habitat disturbed by roads)</t>
  </si>
  <si>
    <t>moderate capability, without adjacent cover</t>
  </si>
  <si>
    <t>in moderate capability, outside of modelled suitable habitat but surrounded by it; deactivation removes short road into cutblock; leading into wetland complex</t>
  </si>
  <si>
    <t xml:space="preserve"> Looks to be forested on both sides of the road</t>
  </si>
  <si>
    <t>in moderate capability, outside of modelled suitable habitat but surrounded by it; deactivation sits off main road and removes moderate amount of road, including loop road through area and within some wetland complexes</t>
  </si>
  <si>
    <t>into HVMW; suitable habitat disturbed by roads</t>
  </si>
  <si>
    <t>in moderate capability; in suitable habitat leading into high value wetlands for moose; short amount of road removing access into wetland complexes; effectiveness increases in combination with other deactivation in the area</t>
  </si>
  <si>
    <t>adjacent to wetlands; in suitable habitat disturbed by roads</t>
  </si>
  <si>
    <t>Looks to be forested on both sides of the road; plus some wetland areas</t>
  </si>
  <si>
    <t>in moderate capability; in suitable habitat leading through wetlands that may be important for moose; removes short loop road; effectiveness increases in combination with other deactivation in the area</t>
  </si>
  <si>
    <t>suitable habitat disturbed by roads</t>
  </si>
  <si>
    <t>Looks to be forested on both sides of the road; plus potentially a creek crossing that could assist with deactivation</t>
  </si>
  <si>
    <t>in moderate capability; in suitable habitat; removes short amount of road; effectiveness increases in combination with other deactivation in the area</t>
  </si>
  <si>
    <t xml:space="preserve">suitable habitat undisturbed by roads; </t>
  </si>
  <si>
    <t>Is there potential to move deactivation point west further to remove more road?</t>
  </si>
  <si>
    <t>in moderate capability; in suitable habitat; removes a short loop road adjacent to a number of wetlands complexes; effectiveness increases in combination with other deactivation in the area</t>
  </si>
  <si>
    <t>suitable habitat disturbed by roads; road leads into wetland complexes</t>
  </si>
  <si>
    <t>L</t>
  </si>
  <si>
    <t>Could be forested on both sides of the road (hard to tell from Ortho)</t>
  </si>
  <si>
    <t xml:space="preserve">suitable habitat disturbed by roads; </t>
  </si>
  <si>
    <t>In moderate capability; in suitable habitat disturbed by roads; short amount of road into cutblock removed in area with significant number of other roads; effectiveness increases in combination with other deactivation in the area</t>
  </si>
  <si>
    <t>verify location of deactivation - on main road or in-block road? Area affected is based on in-block road</t>
  </si>
  <si>
    <t>Looks to be forested area as well as potential creeks to aid with deactivation</t>
  </si>
  <si>
    <t>in moderate capabilty; in suitable habitat disturbed by roads; short amount of road into cutblocks at the end of a road creating ~13000ha of unroaded forested area</t>
  </si>
  <si>
    <t>in moderate capability; in suitable habitat undisturbed by roads; short amount of road into a cutblock at the end of a road; with other deactivation in this area, increases effectiveness of the area which has good forested areas, lacking wetlands</t>
  </si>
  <si>
    <t>This one missing from Attribute table - confirm with licensees if needed or already covered by another point</t>
  </si>
  <si>
    <t>in moderate capability; in suitable habitat disturbed by roads with adjacent wetlands; short amount of NEW road being deactivated; in area with number of other roads, however other deactivation efforts will assist with rehab of the area</t>
  </si>
  <si>
    <t>suitable habitat disturbed by roads; edging onto undisturbed suitable</t>
  </si>
  <si>
    <r>
      <t xml:space="preserve">removes a loop road through moderate capability; suitable habitat disturbed by roads; however stretch of road through habitat still open - </t>
    </r>
    <r>
      <rPr>
        <b/>
        <sz val="11"/>
        <color theme="1"/>
        <rFont val="Calibri"/>
        <family val="2"/>
        <scheme val="minor"/>
      </rPr>
      <t>could further deactivation occur around 10.613395.5764661</t>
    </r>
    <r>
      <rPr>
        <sz val="11"/>
        <color theme="1"/>
        <rFont val="Calibri"/>
        <family val="2"/>
        <scheme val="minor"/>
      </rPr>
      <t xml:space="preserve"> which would remove another 1km of road?</t>
    </r>
  </si>
  <si>
    <r>
      <t xml:space="preserve">In moderate capability; in suitable habitat disturbed by roads; into wetland complex area; short amount of road into cutblock removed; however looks like there is another access into this area from the east? </t>
    </r>
    <r>
      <rPr>
        <b/>
        <sz val="11"/>
        <color theme="1"/>
        <rFont val="Calibri"/>
        <family val="2"/>
        <scheme val="minor"/>
      </rPr>
      <t>Is there potential to deactivate around 10.614278.5773567?</t>
    </r>
  </si>
  <si>
    <r>
      <t xml:space="preserve">in high capability moose habitat and runs through modelled suitable habitat, large amount of road deactivated as result of this work
Looks to be a road connection/gold rush trail to another set of roads </t>
    </r>
    <r>
      <rPr>
        <b/>
        <sz val="11"/>
        <color theme="1"/>
        <rFont val="Calibri"/>
        <family val="2"/>
        <scheme val="minor"/>
      </rPr>
      <t xml:space="preserve">at 10.608622.5771764 </t>
    </r>
    <r>
      <rPr>
        <sz val="11"/>
        <color theme="1"/>
        <rFont val="Calibri"/>
        <family val="2"/>
        <scheme val="minor"/>
      </rPr>
      <t>- would be more effective if this can be deactivated as well but can't because of snowmobile trail?</t>
    </r>
  </si>
  <si>
    <r>
      <t xml:space="preserve">Another road accesses area beyond the deactivation point and therefore low effectiveness, unless </t>
    </r>
    <r>
      <rPr>
        <b/>
        <sz val="11"/>
        <color theme="1"/>
        <rFont val="Calibri"/>
        <family val="2"/>
        <scheme val="minor"/>
      </rPr>
      <t>another deactivation point can occur around 10.627165.5767704 Or 10.626599.5768446</t>
    </r>
  </si>
  <si>
    <r>
      <t>in moderate capability, high suitability moose habitat, small amount of road being removed into a cutblock with adjacent cutblocks and roads that are being kept open...</t>
    </r>
    <r>
      <rPr>
        <b/>
        <sz val="11"/>
        <color theme="1"/>
        <rFont val="Calibri"/>
        <family val="2"/>
        <scheme val="minor"/>
      </rPr>
      <t>could be more effective if roads in area of 10.629078.5765524 were also deactivated</t>
    </r>
  </si>
  <si>
    <t>in moderate capability; in suitable habitat disturbed by roads with adjacent wetlands; could remove up to 3 km of road if full loop is deactivated by Tolko in couple years and in combination with other efforts in this area</t>
  </si>
  <si>
    <t>Moderate (IN A COUPLE YEARS)</t>
  </si>
  <si>
    <t>temporary; looks to be open area where ATV/vehicle could drive around blocks?</t>
  </si>
  <si>
    <t xml:space="preserve">Low </t>
  </si>
  <si>
    <t>temporary measures for now until harvesting completed, then would be a high option as removes a loop road of ~5km into moderate capability, suitable habitat around wetland complex</t>
  </si>
  <si>
    <t>Missing from Attribute table</t>
  </si>
  <si>
    <t>moderate capability; with adequate cover</t>
  </si>
  <si>
    <t>suitable habitat undisturbed by roads</t>
  </si>
  <si>
    <t xml:space="preserve">in moderate capability, suitable habitat undisturbed by roads, adjacent to lake with no further roads between this area and lake; </t>
  </si>
  <si>
    <t>pulling bridge in forested area</t>
  </si>
  <si>
    <t>in moderate capability, suitable habitat undisturbed by roads, removes ~5km of road into large area of older harvest with some wetland areas</t>
  </si>
  <si>
    <t>permanent deactivation - would like to take out a loop road but potentially part of loop already deactivated - depending on mining activity; need to confirm</t>
  </si>
  <si>
    <t>suitable habitat running through both disturbed and undisturbed by roads</t>
  </si>
  <si>
    <t>Confirm location of deactivation as currently sits off main loop road, only removing ~2km of road?</t>
  </si>
  <si>
    <t xml:space="preserve">Currently looks to remove ~2km of road through moderate capability, suitable habitat running north to Spout Lake into wetland area with limited other roads; however effectiveness of area could be increased if loop road is removed as discussed at meeting - confirm. </t>
  </si>
  <si>
    <t>in moderate capability, suitable habitat leading into cutblock with adjacent wetlands and limited roads behind the access point; other efforts in this area increase effectiveness</t>
  </si>
  <si>
    <t>FLNRO_15</t>
  </si>
  <si>
    <t>FLNRO_16</t>
  </si>
  <si>
    <t>moderate capability; without adequate cover</t>
  </si>
  <si>
    <t>FLNRO_17</t>
  </si>
  <si>
    <t>FLNRO_18</t>
  </si>
  <si>
    <t>FLNRO_19</t>
  </si>
  <si>
    <t>FLNRO_20</t>
  </si>
  <si>
    <t>FLNRO_21</t>
  </si>
  <si>
    <t>FLNRO_22</t>
  </si>
  <si>
    <t>FLNRO_23</t>
  </si>
  <si>
    <t>FLNRO_24</t>
  </si>
  <si>
    <t>FLNRO_25</t>
  </si>
  <si>
    <t>FLNRO_26</t>
  </si>
  <si>
    <t>FLNRO_27</t>
  </si>
  <si>
    <t>FLNRO_28</t>
  </si>
  <si>
    <t>FLNRO_29</t>
  </si>
  <si>
    <t>FLNRO_30</t>
  </si>
  <si>
    <t>FLNRO_31</t>
  </si>
  <si>
    <t>FLNRO_32</t>
  </si>
  <si>
    <t>FLNRO_33</t>
  </si>
  <si>
    <t>FLNRO_34</t>
  </si>
  <si>
    <t>FLNRO_35</t>
  </si>
  <si>
    <t>FLNRO_36</t>
  </si>
  <si>
    <t>FLNRO_37</t>
  </si>
  <si>
    <t>FLNRO_38</t>
  </si>
  <si>
    <t>FLNRO_39</t>
  </si>
  <si>
    <t>not suitable habitat, adjacent to suitable undisturbed by roads</t>
  </si>
  <si>
    <t>moderate capability (edge of high); within adequate cover</t>
  </si>
  <si>
    <t>not suitable habitat, adjacent to suitable disturbed by roads</t>
  </si>
  <si>
    <t>low capability; without adequate cover</t>
  </si>
  <si>
    <t>suitable habitat disturbed by roads; some wetlands in the area</t>
  </si>
  <si>
    <t>suitable habitat undisturbed by roads; adjacent to wetlands</t>
  </si>
  <si>
    <t>suitable habitat disturbed by roads; north of small lake</t>
  </si>
  <si>
    <t>suitable habitat disturbed by roads; close to HVMW</t>
  </si>
  <si>
    <t>FLNRO_40</t>
  </si>
  <si>
    <t>FLNRO_41</t>
  </si>
  <si>
    <t>FLNRO_42</t>
  </si>
  <si>
    <t>FLNRO_43</t>
  </si>
  <si>
    <t>FLNRO_44</t>
  </si>
  <si>
    <t>FLNRO_45</t>
  </si>
  <si>
    <t>FLNRO_46</t>
  </si>
  <si>
    <t>FLNRO_47</t>
  </si>
  <si>
    <t>FLNRO_48</t>
  </si>
  <si>
    <t>FLNRO_49</t>
  </si>
  <si>
    <t>FLNRO_50</t>
  </si>
  <si>
    <t>FLNRO_51</t>
  </si>
  <si>
    <t>FLNRO_52</t>
  </si>
  <si>
    <t>FLNRO_53</t>
  </si>
  <si>
    <t>FLNRO_54</t>
  </si>
  <si>
    <t>FLNRO_55</t>
  </si>
  <si>
    <t>FLNRO_56</t>
  </si>
  <si>
    <t>FLNRO_57</t>
  </si>
  <si>
    <t>FLNRO_58</t>
  </si>
  <si>
    <t>FLNRO_59</t>
  </si>
  <si>
    <t>FLNRO_60</t>
  </si>
  <si>
    <t>FLNRO_61</t>
  </si>
  <si>
    <t>FLNRO_62</t>
  </si>
  <si>
    <t>FLNRO_63</t>
  </si>
  <si>
    <t>suitable habitat disturbed by roads; adjacent wetlands</t>
  </si>
  <si>
    <t>moderate capability; without adequate cover (adjacent to cover)</t>
  </si>
  <si>
    <t>high capability; without adequate cover</t>
  </si>
  <si>
    <t>edge of suitable undisturbed by roads</t>
  </si>
  <si>
    <t>edge of suitable undisturbed by roads; leads into wetland</t>
  </si>
  <si>
    <t>suitable disturbed by roads (edge of undisturbed)</t>
  </si>
  <si>
    <t>suitable undisturbed by roads</t>
  </si>
  <si>
    <t>suitable disturbed by roads</t>
  </si>
  <si>
    <t>suitable disturbed by roads (edge of undisturbed); adjacent to HVMW</t>
  </si>
  <si>
    <t>FLNRO_64</t>
  </si>
  <si>
    <t>FLNRO_65</t>
  </si>
  <si>
    <t>FLNRO_66</t>
  </si>
  <si>
    <t>FLNRO_67</t>
  </si>
  <si>
    <t>FLNRO_68</t>
  </si>
  <si>
    <t>FLNRO_69</t>
  </si>
  <si>
    <t>FLNRO_70</t>
  </si>
  <si>
    <t>not suitable habitat (surrounded by suitable)</t>
  </si>
  <si>
    <t>suitable disturbed by roads; adjacent to wetlands</t>
  </si>
  <si>
    <t>not suitable habitat (surrounded by suitable); leads into wetlands</t>
  </si>
  <si>
    <t>suitable disturbed by roads; leads into wetlands</t>
  </si>
  <si>
    <t>GATE_currently exists; a strategy to stop loop road access into DCC</t>
  </si>
  <si>
    <t>Verify where on road deactivation point should be?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</si>
</sst>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0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1" xfId="0" applyFont="1" applyBorder="1"/>
    <xf numFmtId="0" fontId="0" fillId="0" borderId="0" xfId="0" applyFont="1" applyBorder="1"/>
    <xf numFmtId="0" fontId="0" fillId="0" borderId="0" xfId="0" applyFont="1" applyBorder="1" applyAlignment="1">
      <alignment vertical="center"/>
    </xf>
    <xf numFmtId="0" fontId="0" fillId="2" borderId="0" xfId="0" applyFont="1" applyFill="1" applyBorder="1"/>
    <xf numFmtId="0" fontId="0" fillId="0" borderId="0" xfId="0" applyFont="1"/>
    <xf numFmtId="0" fontId="0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2" borderId="1" xfId="0" applyFont="1" applyFill="1" applyBorder="1"/>
    <xf numFmtId="0" fontId="1" fillId="0" borderId="0" xfId="0" applyFont="1"/>
    <xf numFmtId="0" fontId="0" fillId="0" borderId="0" xfId="0" applyFont="1" applyBorder="1" applyAlignment="1">
      <alignment wrapText="1"/>
    </xf>
    <xf numFmtId="0" fontId="0" fillId="0" borderId="0" xfId="0" applyFont="1" applyAlignment="1">
      <alignment wrapText="1"/>
    </xf>
    <xf numFmtId="0" fontId="0" fillId="0" borderId="1" xfId="0" applyFont="1" applyBorder="1" applyAlignment="1">
      <alignment wrapText="1"/>
    </xf>
    <xf numFmtId="0" fontId="0" fillId="2" borderId="0" xfId="0" applyFont="1" applyFill="1" applyBorder="1" applyAlignment="1">
      <alignment wrapText="1"/>
    </xf>
    <xf numFmtId="0" fontId="0" fillId="2" borderId="0" xfId="0" applyFont="1" applyFill="1" applyAlignment="1">
      <alignment horizontal="center" vertical="center" wrapText="1"/>
    </xf>
    <xf numFmtId="0" fontId="0" fillId="2" borderId="0" xfId="0" applyFont="1" applyFill="1" applyBorder="1" applyAlignment="1">
      <alignment horizontal="center" wrapText="1"/>
    </xf>
    <xf numFmtId="0" fontId="0" fillId="2" borderId="1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 wrapText="1"/>
    </xf>
    <xf numFmtId="0" fontId="0" fillId="2" borderId="1" xfId="0" applyFont="1" applyFill="1" applyBorder="1" applyAlignment="1">
      <alignment horizontal="left" wrapText="1"/>
    </xf>
    <xf numFmtId="0" fontId="0" fillId="0" borderId="0" xfId="0" applyFont="1" applyFill="1" applyBorder="1" applyAlignment="1">
      <alignment wrapText="1"/>
    </xf>
    <xf numFmtId="0" fontId="1" fillId="2" borderId="0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wrapText="1"/>
    </xf>
    <xf numFmtId="0" fontId="0" fillId="2" borderId="0" xfId="0" applyFill="1" applyBorder="1" applyAlignment="1">
      <alignment horizont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Border="1" applyAlignment="1">
      <alignment horizontal="center" vertical="center"/>
    </xf>
    <xf numFmtId="0" fontId="0" fillId="2" borderId="0" xfId="0" applyFill="1" applyBorder="1" applyAlignment="1">
      <alignment horizontal="center" vertical="center" wrapText="1"/>
    </xf>
    <xf numFmtId="0" fontId="0" fillId="2" borderId="0" xfId="0" applyFont="1" applyFill="1" applyBorder="1" applyAlignment="1">
      <alignment vertical="center" wrapText="1"/>
    </xf>
    <xf numFmtId="0" fontId="0" fillId="0" borderId="0" xfId="0" applyBorder="1" applyAlignment="1">
      <alignment wrapText="1"/>
    </xf>
    <xf numFmtId="0" fontId="0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2" borderId="0" xfId="0" applyFill="1" applyBorder="1" applyAlignment="1">
      <alignment horizontal="left" wrapText="1"/>
    </xf>
    <xf numFmtId="0" fontId="0" fillId="3" borderId="0" xfId="0" applyFill="1" applyBorder="1" applyAlignment="1">
      <alignment horizontal="center" wrapText="1"/>
    </xf>
    <xf numFmtId="0" fontId="0" fillId="3" borderId="0" xfId="0" applyFill="1" applyBorder="1" applyAlignment="1">
      <alignment horizontal="left" wrapText="1"/>
    </xf>
    <xf numFmtId="0" fontId="0" fillId="0" borderId="0" xfId="0" applyFont="1" applyFill="1"/>
    <xf numFmtId="0" fontId="0" fillId="0" borderId="0" xfId="0" applyFont="1" applyFill="1" applyAlignment="1">
      <alignment wrapText="1"/>
    </xf>
    <xf numFmtId="0" fontId="0" fillId="0" borderId="0" xfId="0" applyFont="1" applyFill="1" applyBorder="1"/>
    <xf numFmtId="0" fontId="0" fillId="0" borderId="0" xfId="0" applyFill="1" applyBorder="1" applyAlignment="1">
      <alignment wrapText="1"/>
    </xf>
    <xf numFmtId="0" fontId="0" fillId="0" borderId="0" xfId="0" applyFill="1"/>
    <xf numFmtId="0" fontId="0" fillId="0" borderId="0" xfId="0" applyFill="1" applyAlignment="1">
      <alignment wrapText="1"/>
    </xf>
    <xf numFmtId="0" fontId="6" fillId="0" borderId="0" xfId="0" applyFont="1" applyFill="1" applyAlignment="1">
      <alignment wrapText="1"/>
    </xf>
    <xf numFmtId="0" fontId="0" fillId="0" borderId="0" xfId="0" applyFill="1" applyBorder="1" applyAlignment="1">
      <alignment horizontal="center" wrapText="1"/>
    </xf>
    <xf numFmtId="0" fontId="6" fillId="0" borderId="0" xfId="0" applyFont="1" applyAlignment="1">
      <alignment wrapText="1"/>
    </xf>
    <xf numFmtId="0" fontId="0" fillId="3" borderId="0" xfId="0" applyFont="1" applyFill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0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W104"/>
  <sheetViews>
    <sheetView tabSelected="1" workbookViewId="0">
      <pane ySplit="5" topLeftCell="A114" activePane="bottomLeft" state="frozen"/>
      <selection pane="bottomLeft" activeCell="G15" sqref="G15"/>
    </sheetView>
  </sheetViews>
  <sheetFormatPr defaultRowHeight="15" x14ac:dyDescent="0.25"/>
  <cols>
    <col min="1" max="1" width="19.140625" style="10" customWidth="1"/>
    <col min="2" max="2" width="15.85546875" style="10" customWidth="1"/>
    <col min="3" max="3" width="15" style="10" customWidth="1"/>
    <col min="4" max="4" width="43" style="18" customWidth="1"/>
    <col min="5" max="5" width="16.85546875" style="7" customWidth="1"/>
    <col min="6" max="6" width="24.5703125" style="20" customWidth="1"/>
    <col min="7" max="7" width="21.5703125" style="20" customWidth="1"/>
    <col min="8" max="8" width="13.85546875" style="24" customWidth="1"/>
    <col min="9" max="9" width="12.85546875" style="22" customWidth="1"/>
    <col min="10" max="10" width="13.5703125" style="22" customWidth="1"/>
    <col min="11" max="11" width="14.42578125" style="22" customWidth="1"/>
    <col min="12" max="12" width="11.85546875" style="22" customWidth="1"/>
    <col min="13" max="13" width="31.5703125" style="17" customWidth="1"/>
    <col min="14" max="14" width="11.28515625" style="36" customWidth="1"/>
    <col min="15" max="15" width="27.42578125" style="7" customWidth="1"/>
    <col min="16" max="16" width="24.85546875" style="9" customWidth="1"/>
    <col min="17" max="17" width="27" style="9" customWidth="1"/>
    <col min="18" max="18" width="31.5703125" style="7" customWidth="1"/>
    <col min="19" max="19" width="20.28515625" style="10" customWidth="1"/>
    <col min="20" max="20" width="21.42578125" style="10" customWidth="1"/>
    <col min="21" max="21" width="27.5703125" style="10" customWidth="1"/>
    <col min="22" max="22" width="25" style="10" customWidth="1"/>
    <col min="23" max="23" width="47.5703125" style="10" customWidth="1"/>
    <col min="24" max="16384" width="9.140625" style="10"/>
  </cols>
  <sheetData>
    <row r="1" spans="1:23" s="7" customFormat="1" ht="18.75" x14ac:dyDescent="0.25">
      <c r="D1" s="17"/>
      <c r="E1" s="8"/>
      <c r="F1" s="34"/>
      <c r="G1" s="20"/>
      <c r="H1" s="24"/>
      <c r="I1" s="22"/>
      <c r="J1" s="22"/>
      <c r="K1" s="22"/>
      <c r="L1" s="22"/>
      <c r="M1" s="17"/>
      <c r="N1" s="36"/>
      <c r="P1" s="2" t="s">
        <v>8</v>
      </c>
      <c r="Q1" s="9"/>
    </row>
    <row r="2" spans="1:23" x14ac:dyDescent="0.25">
      <c r="Q2" s="9" t="s">
        <v>9</v>
      </c>
    </row>
    <row r="3" spans="1:23" s="1" customFormat="1" ht="15" customHeight="1" x14ac:dyDescent="0.25">
      <c r="A3" s="59" t="s">
        <v>175</v>
      </c>
      <c r="B3" s="58" t="s">
        <v>11</v>
      </c>
      <c r="C3" s="62" t="s">
        <v>96</v>
      </c>
      <c r="D3" s="58" t="s">
        <v>136</v>
      </c>
      <c r="E3" s="55" t="s">
        <v>100</v>
      </c>
      <c r="F3" s="54" t="s">
        <v>142</v>
      </c>
      <c r="G3" s="54"/>
      <c r="H3" s="54" t="s">
        <v>12</v>
      </c>
      <c r="I3" s="54"/>
      <c r="J3" s="54"/>
      <c r="K3" s="27"/>
      <c r="L3" s="27"/>
      <c r="M3" s="5" t="s">
        <v>106</v>
      </c>
      <c r="N3" s="55" t="s">
        <v>13</v>
      </c>
      <c r="O3" s="55"/>
      <c r="P3" s="54" t="s">
        <v>14</v>
      </c>
      <c r="Q3" s="54" t="s">
        <v>15</v>
      </c>
      <c r="R3" s="55" t="s">
        <v>16</v>
      </c>
      <c r="S3" s="56" t="s">
        <v>0</v>
      </c>
      <c r="T3" s="56" t="s">
        <v>1</v>
      </c>
      <c r="U3" s="57" t="s">
        <v>4</v>
      </c>
      <c r="V3" s="58" t="s">
        <v>137</v>
      </c>
      <c r="W3" s="58"/>
    </row>
    <row r="4" spans="1:23" s="1" customFormat="1" x14ac:dyDescent="0.25">
      <c r="A4" s="59"/>
      <c r="B4" s="58"/>
      <c r="C4" s="62"/>
      <c r="D4" s="58"/>
      <c r="E4" s="55"/>
      <c r="F4" s="54"/>
      <c r="G4" s="54"/>
      <c r="H4" s="54" t="s">
        <v>132</v>
      </c>
      <c r="I4" s="4" t="s">
        <v>105</v>
      </c>
      <c r="J4" s="4" t="s">
        <v>102</v>
      </c>
      <c r="K4" s="27" t="s">
        <v>133</v>
      </c>
      <c r="L4" s="27" t="s">
        <v>102</v>
      </c>
      <c r="M4" s="5" t="s">
        <v>107</v>
      </c>
      <c r="N4" s="55"/>
      <c r="O4" s="55"/>
      <c r="P4" s="54"/>
      <c r="Q4" s="54"/>
      <c r="R4" s="55"/>
      <c r="S4" s="56"/>
      <c r="T4" s="56"/>
      <c r="U4" s="57"/>
      <c r="V4" s="58"/>
      <c r="W4" s="58"/>
    </row>
    <row r="5" spans="1:23" s="14" customFormat="1" x14ac:dyDescent="0.25">
      <c r="A5" s="60"/>
      <c r="B5" s="11" t="s">
        <v>17</v>
      </c>
      <c r="C5" s="63"/>
      <c r="D5" s="64"/>
      <c r="E5" s="12" t="s">
        <v>2</v>
      </c>
      <c r="F5" s="33" t="s">
        <v>140</v>
      </c>
      <c r="G5" s="33" t="s">
        <v>141</v>
      </c>
      <c r="H5" s="61"/>
      <c r="I5" s="21" t="s">
        <v>104</v>
      </c>
      <c r="J5" s="21" t="s">
        <v>103</v>
      </c>
      <c r="K5" s="30" t="s">
        <v>104</v>
      </c>
      <c r="L5" s="30" t="s">
        <v>135</v>
      </c>
      <c r="M5" s="5" t="s">
        <v>109</v>
      </c>
      <c r="N5" s="12" t="s">
        <v>3</v>
      </c>
      <c r="O5" s="32" t="s">
        <v>161</v>
      </c>
      <c r="P5" s="3" t="s">
        <v>5</v>
      </c>
      <c r="Q5" s="3" t="s">
        <v>18</v>
      </c>
      <c r="R5" s="13" t="s">
        <v>18</v>
      </c>
      <c r="S5" s="12" t="s">
        <v>10</v>
      </c>
      <c r="T5" s="11" t="s">
        <v>6</v>
      </c>
      <c r="U5" s="11" t="s">
        <v>7</v>
      </c>
    </row>
    <row r="6" spans="1:23" s="6" customFormat="1" x14ac:dyDescent="0.25">
      <c r="B6" s="6" t="s">
        <v>22</v>
      </c>
      <c r="C6" s="6" t="s">
        <v>98</v>
      </c>
      <c r="D6" s="19" t="s">
        <v>97</v>
      </c>
      <c r="F6" s="28" t="s">
        <v>143</v>
      </c>
      <c r="G6" s="28" t="s">
        <v>144</v>
      </c>
      <c r="H6" s="25"/>
      <c r="I6" s="23"/>
      <c r="J6" s="23"/>
      <c r="K6" s="23"/>
      <c r="L6" s="23"/>
      <c r="M6" s="19" t="s">
        <v>21</v>
      </c>
      <c r="N6" s="37"/>
      <c r="P6" s="15"/>
      <c r="Q6" s="15"/>
    </row>
    <row r="7" spans="1:23" x14ac:dyDescent="0.25">
      <c r="B7" s="10" t="s">
        <v>23</v>
      </c>
      <c r="C7" s="10" t="s">
        <v>98</v>
      </c>
      <c r="D7" s="18" t="s">
        <v>97</v>
      </c>
      <c r="F7" s="28" t="s">
        <v>143</v>
      </c>
      <c r="G7" s="28" t="s">
        <v>144</v>
      </c>
      <c r="M7" s="17" t="s">
        <v>21</v>
      </c>
    </row>
    <row r="8" spans="1:23" ht="60" x14ac:dyDescent="0.25">
      <c r="B8" s="10" t="s">
        <v>31</v>
      </c>
      <c r="C8" s="10" t="s">
        <v>19</v>
      </c>
      <c r="D8" s="18" t="s">
        <v>99</v>
      </c>
      <c r="F8" s="28" t="s">
        <v>145</v>
      </c>
      <c r="G8" s="28" t="s">
        <v>146</v>
      </c>
      <c r="H8" s="24" t="s">
        <v>101</v>
      </c>
      <c r="I8" s="22">
        <v>6</v>
      </c>
      <c r="J8" s="22">
        <v>12</v>
      </c>
      <c r="K8" s="29" t="s">
        <v>134</v>
      </c>
      <c r="L8" s="22">
        <f>11.84*2</f>
        <v>23.68</v>
      </c>
      <c r="M8" s="35" t="s">
        <v>156</v>
      </c>
      <c r="V8" s="31" t="s">
        <v>138</v>
      </c>
      <c r="W8" s="31" t="s">
        <v>139</v>
      </c>
    </row>
    <row r="9" spans="1:23" ht="90" x14ac:dyDescent="0.25">
      <c r="B9" s="10" t="s">
        <v>36</v>
      </c>
      <c r="C9" s="10" t="s">
        <v>19</v>
      </c>
      <c r="D9" s="18" t="s">
        <v>108</v>
      </c>
      <c r="F9" s="28" t="s">
        <v>151</v>
      </c>
      <c r="G9" s="28" t="s">
        <v>148</v>
      </c>
      <c r="H9" s="24" t="s">
        <v>34</v>
      </c>
      <c r="I9" s="22">
        <v>0.4</v>
      </c>
      <c r="J9" s="22">
        <v>0.8</v>
      </c>
      <c r="K9" s="22">
        <v>0.55000000000000004</v>
      </c>
      <c r="L9" s="22">
        <f>0.55*2</f>
        <v>1.1000000000000001</v>
      </c>
      <c r="M9" s="26" t="s">
        <v>35</v>
      </c>
      <c r="N9" s="38" t="s">
        <v>154</v>
      </c>
      <c r="O9" s="35" t="s">
        <v>155</v>
      </c>
      <c r="V9" t="s">
        <v>149</v>
      </c>
      <c r="W9" s="31" t="s">
        <v>150</v>
      </c>
    </row>
    <row r="10" spans="1:23" ht="75" x14ac:dyDescent="0.25">
      <c r="B10" s="10" t="s">
        <v>37</v>
      </c>
      <c r="C10" s="10" t="s">
        <v>19</v>
      </c>
      <c r="D10" s="18" t="s">
        <v>110</v>
      </c>
      <c r="F10" s="28" t="s">
        <v>153</v>
      </c>
      <c r="G10" s="28" t="s">
        <v>148</v>
      </c>
      <c r="H10" s="24" t="s">
        <v>34</v>
      </c>
      <c r="I10" s="22">
        <v>0.4</v>
      </c>
      <c r="J10" s="22">
        <v>0.8</v>
      </c>
      <c r="K10" s="22">
        <v>0.65</v>
      </c>
      <c r="L10" s="22">
        <f>0.65*2</f>
        <v>1.3</v>
      </c>
      <c r="M10" s="26" t="s">
        <v>35</v>
      </c>
      <c r="N10" s="38" t="s">
        <v>154</v>
      </c>
      <c r="O10" s="35" t="s">
        <v>155</v>
      </c>
      <c r="V10" t="s">
        <v>149</v>
      </c>
      <c r="W10" s="31" t="s">
        <v>152</v>
      </c>
    </row>
    <row r="11" spans="1:23" ht="60" x14ac:dyDescent="0.25">
      <c r="B11" s="10" t="s">
        <v>38</v>
      </c>
      <c r="C11" s="10" t="s">
        <v>19</v>
      </c>
      <c r="D11" s="18" t="s">
        <v>111</v>
      </c>
      <c r="F11" s="28" t="s">
        <v>158</v>
      </c>
      <c r="G11" s="28" t="s">
        <v>157</v>
      </c>
      <c r="H11" s="39" t="s">
        <v>159</v>
      </c>
      <c r="I11" s="29" t="s">
        <v>159</v>
      </c>
      <c r="J11" s="29" t="s">
        <v>159</v>
      </c>
      <c r="K11" s="22">
        <v>1.9</v>
      </c>
      <c r="L11" s="22">
        <f>1.9*2</f>
        <v>3.8</v>
      </c>
      <c r="M11" s="26" t="s">
        <v>39</v>
      </c>
      <c r="N11" s="38" t="s">
        <v>160</v>
      </c>
      <c r="O11" s="40" t="s">
        <v>162</v>
      </c>
      <c r="V11" t="s">
        <v>149</v>
      </c>
      <c r="W11" s="31" t="s">
        <v>163</v>
      </c>
    </row>
    <row r="12" spans="1:23" ht="45" x14ac:dyDescent="0.25">
      <c r="B12" s="10" t="s">
        <v>164</v>
      </c>
      <c r="C12" s="31" t="s">
        <v>159</v>
      </c>
      <c r="D12" s="31" t="s">
        <v>344</v>
      </c>
      <c r="F12" s="28" t="s">
        <v>165</v>
      </c>
      <c r="G12" s="28" t="s">
        <v>166</v>
      </c>
      <c r="H12" s="39" t="s">
        <v>159</v>
      </c>
      <c r="I12" s="39" t="s">
        <v>159</v>
      </c>
      <c r="J12" s="39" t="s">
        <v>159</v>
      </c>
      <c r="K12" s="39" t="s">
        <v>159</v>
      </c>
      <c r="L12" s="39" t="s">
        <v>159</v>
      </c>
      <c r="M12" s="26" t="s">
        <v>112</v>
      </c>
      <c r="N12" s="38" t="s">
        <v>160</v>
      </c>
      <c r="O12" s="41" t="s">
        <v>167</v>
      </c>
      <c r="V12" t="s">
        <v>147</v>
      </c>
      <c r="W12" s="31" t="s">
        <v>168</v>
      </c>
    </row>
    <row r="13" spans="1:23" ht="60" x14ac:dyDescent="0.25">
      <c r="B13" s="10" t="s">
        <v>41</v>
      </c>
      <c r="C13" s="10" t="s">
        <v>19</v>
      </c>
      <c r="D13" s="18" t="s">
        <v>42</v>
      </c>
      <c r="F13" s="28" t="s">
        <v>169</v>
      </c>
      <c r="G13" s="28" t="s">
        <v>170</v>
      </c>
      <c r="H13" s="39" t="s">
        <v>159</v>
      </c>
      <c r="I13" s="39" t="s">
        <v>159</v>
      </c>
      <c r="J13" s="39" t="s">
        <v>159</v>
      </c>
      <c r="K13" s="39" t="s">
        <v>159</v>
      </c>
      <c r="L13" s="39" t="s">
        <v>159</v>
      </c>
      <c r="M13" s="26" t="s">
        <v>40</v>
      </c>
      <c r="N13" s="38" t="s">
        <v>171</v>
      </c>
      <c r="O13" s="41" t="s">
        <v>172</v>
      </c>
      <c r="V13" t="s">
        <v>147</v>
      </c>
      <c r="W13" s="31" t="s">
        <v>168</v>
      </c>
    </row>
    <row r="14" spans="1:23" s="42" customFormat="1" ht="135" x14ac:dyDescent="0.25">
      <c r="A14" s="48" t="s">
        <v>176</v>
      </c>
      <c r="B14" s="42" t="s">
        <v>43</v>
      </c>
      <c r="C14" s="42" t="s">
        <v>19</v>
      </c>
      <c r="D14" s="43" t="s">
        <v>113</v>
      </c>
      <c r="E14" s="44"/>
      <c r="F14" s="28" t="s">
        <v>174</v>
      </c>
      <c r="G14" s="28" t="s">
        <v>173</v>
      </c>
      <c r="H14" s="39" t="s">
        <v>159</v>
      </c>
      <c r="I14" s="39" t="s">
        <v>159</v>
      </c>
      <c r="J14" s="39" t="s">
        <v>159</v>
      </c>
      <c r="K14" s="39">
        <v>5.85</v>
      </c>
      <c r="L14" s="39">
        <f>5.85*2</f>
        <v>11.7</v>
      </c>
      <c r="M14" s="26" t="s">
        <v>114</v>
      </c>
      <c r="N14" s="49" t="s">
        <v>177</v>
      </c>
      <c r="O14" s="49" t="s">
        <v>178</v>
      </c>
      <c r="P14" s="9"/>
      <c r="Q14" s="9"/>
      <c r="R14" s="44"/>
      <c r="V14" s="46" t="s">
        <v>149</v>
      </c>
      <c r="W14" s="47" t="s">
        <v>179</v>
      </c>
    </row>
    <row r="15" spans="1:23" ht="75" x14ac:dyDescent="0.25">
      <c r="B15" s="10" t="s">
        <v>44</v>
      </c>
      <c r="C15" s="10" t="s">
        <v>19</v>
      </c>
      <c r="D15" s="18" t="s">
        <v>46</v>
      </c>
      <c r="F15" s="28" t="s">
        <v>180</v>
      </c>
      <c r="G15" s="28" t="s">
        <v>181</v>
      </c>
      <c r="H15" s="24" t="s">
        <v>45</v>
      </c>
      <c r="I15" s="22">
        <v>1</v>
      </c>
      <c r="J15" s="22">
        <v>2</v>
      </c>
      <c r="K15" s="22">
        <v>1.9</v>
      </c>
      <c r="L15" s="22">
        <f>1.9*2</f>
        <v>3.8</v>
      </c>
      <c r="M15" s="26" t="s">
        <v>20</v>
      </c>
      <c r="N15" s="38" t="s">
        <v>160</v>
      </c>
      <c r="O15" s="35" t="s">
        <v>182</v>
      </c>
      <c r="V15" s="46" t="s">
        <v>149</v>
      </c>
      <c r="W15" s="47" t="s">
        <v>183</v>
      </c>
    </row>
    <row r="16" spans="1:23" ht="90" x14ac:dyDescent="0.25">
      <c r="A16" s="50" t="s">
        <v>185</v>
      </c>
      <c r="B16" s="10" t="s">
        <v>47</v>
      </c>
      <c r="C16" s="10" t="s">
        <v>19</v>
      </c>
      <c r="D16" s="18" t="s">
        <v>115</v>
      </c>
      <c r="F16" s="28" t="s">
        <v>184</v>
      </c>
      <c r="G16" s="28" t="s">
        <v>187</v>
      </c>
      <c r="H16" s="39" t="s">
        <v>159</v>
      </c>
      <c r="I16" s="29" t="s">
        <v>159</v>
      </c>
      <c r="J16" s="29" t="s">
        <v>159</v>
      </c>
      <c r="K16" s="22">
        <v>0.8</v>
      </c>
      <c r="L16" s="22">
        <f>0.8*2</f>
        <v>1.6</v>
      </c>
      <c r="M16" s="26" t="s">
        <v>116</v>
      </c>
      <c r="N16" s="38" t="s">
        <v>177</v>
      </c>
      <c r="O16" s="40" t="s">
        <v>191</v>
      </c>
      <c r="Q16" s="20" t="s">
        <v>118</v>
      </c>
      <c r="R16" s="17" t="s">
        <v>117</v>
      </c>
      <c r="V16" s="47" t="s">
        <v>188</v>
      </c>
      <c r="W16" s="47" t="s">
        <v>186</v>
      </c>
    </row>
    <row r="17" spans="1:23" ht="105" x14ac:dyDescent="0.25">
      <c r="A17" s="50" t="s">
        <v>345</v>
      </c>
      <c r="B17" s="10" t="s">
        <v>32</v>
      </c>
      <c r="C17" s="10" t="s">
        <v>53</v>
      </c>
      <c r="D17" s="18" t="s">
        <v>119</v>
      </c>
      <c r="F17" s="28" t="s">
        <v>189</v>
      </c>
      <c r="G17" s="28" t="s">
        <v>190</v>
      </c>
      <c r="H17" s="39" t="s">
        <v>159</v>
      </c>
      <c r="I17" s="29" t="s">
        <v>159</v>
      </c>
      <c r="J17" s="29" t="s">
        <v>159</v>
      </c>
      <c r="K17" s="22">
        <v>1.75</v>
      </c>
      <c r="L17" s="22">
        <f>1.75*2</f>
        <v>3.5</v>
      </c>
      <c r="M17" s="26" t="s">
        <v>20</v>
      </c>
      <c r="N17" s="38" t="s">
        <v>160</v>
      </c>
      <c r="O17" s="35" t="s">
        <v>192</v>
      </c>
      <c r="V17" s="46" t="s">
        <v>149</v>
      </c>
      <c r="W17" s="47" t="s">
        <v>193</v>
      </c>
    </row>
    <row r="18" spans="1:23" ht="75" x14ac:dyDescent="0.25">
      <c r="B18" s="10" t="s">
        <v>33</v>
      </c>
      <c r="C18" s="10" t="s">
        <v>53</v>
      </c>
      <c r="D18" s="18" t="s">
        <v>119</v>
      </c>
      <c r="F18" s="28" t="s">
        <v>195</v>
      </c>
      <c r="G18" s="28" t="s">
        <v>194</v>
      </c>
      <c r="H18" s="39" t="s">
        <v>159</v>
      </c>
      <c r="I18" s="29" t="s">
        <v>159</v>
      </c>
      <c r="J18" s="29" t="s">
        <v>159</v>
      </c>
      <c r="K18" s="22">
        <v>1.9</v>
      </c>
      <c r="L18" s="22">
        <f>1.9*2</f>
        <v>3.8</v>
      </c>
      <c r="M18" s="26" t="s">
        <v>20</v>
      </c>
      <c r="N18" s="38" t="s">
        <v>160</v>
      </c>
      <c r="O18" s="51" t="s">
        <v>196</v>
      </c>
      <c r="V18" s="46" t="s">
        <v>197</v>
      </c>
      <c r="W18" s="47" t="s">
        <v>249</v>
      </c>
    </row>
    <row r="19" spans="1:23" ht="75" x14ac:dyDescent="0.25">
      <c r="B19" s="10" t="s">
        <v>50</v>
      </c>
      <c r="C19" s="10" t="s">
        <v>53</v>
      </c>
      <c r="D19" s="18" t="s">
        <v>120</v>
      </c>
      <c r="F19" s="28" t="s">
        <v>198</v>
      </c>
      <c r="G19" s="28" t="s">
        <v>199</v>
      </c>
      <c r="H19" s="39" t="s">
        <v>159</v>
      </c>
      <c r="I19" s="29" t="s">
        <v>159</v>
      </c>
      <c r="J19" s="29" t="s">
        <v>159</v>
      </c>
      <c r="K19" s="22">
        <v>1.5</v>
      </c>
      <c r="L19" s="22">
        <f>1.5*2</f>
        <v>3</v>
      </c>
      <c r="M19" s="26" t="s">
        <v>20</v>
      </c>
      <c r="N19" s="38" t="s">
        <v>160</v>
      </c>
      <c r="O19" s="40" t="s">
        <v>200</v>
      </c>
      <c r="V19" s="46" t="s">
        <v>149</v>
      </c>
      <c r="W19" s="47" t="s">
        <v>201</v>
      </c>
    </row>
    <row r="20" spans="1:23" ht="75" x14ac:dyDescent="0.25">
      <c r="B20" s="10" t="s">
        <v>51</v>
      </c>
      <c r="C20" s="10" t="s">
        <v>53</v>
      </c>
      <c r="D20" s="18" t="s">
        <v>121</v>
      </c>
      <c r="F20" s="28" t="s">
        <v>202</v>
      </c>
      <c r="G20" s="28" t="s">
        <v>203</v>
      </c>
      <c r="H20" s="39" t="s">
        <v>159</v>
      </c>
      <c r="I20" s="29" t="s">
        <v>159</v>
      </c>
      <c r="J20" s="29" t="s">
        <v>159</v>
      </c>
      <c r="K20" s="22">
        <v>5.2</v>
      </c>
      <c r="L20" s="22">
        <f>K20*2</f>
        <v>10.4</v>
      </c>
      <c r="M20" s="26" t="s">
        <v>20</v>
      </c>
      <c r="N20" s="38" t="s">
        <v>160</v>
      </c>
      <c r="O20" s="40" t="s">
        <v>204</v>
      </c>
      <c r="V20" s="46" t="s">
        <v>147</v>
      </c>
      <c r="W20" s="47" t="s">
        <v>248</v>
      </c>
    </row>
    <row r="21" spans="1:23" ht="45" x14ac:dyDescent="0.25">
      <c r="B21" s="10" t="s">
        <v>54</v>
      </c>
      <c r="C21" s="10" t="s">
        <v>53</v>
      </c>
      <c r="D21" s="18" t="s">
        <v>121</v>
      </c>
      <c r="F21" s="28" t="s">
        <v>189</v>
      </c>
      <c r="G21" s="28" t="s">
        <v>205</v>
      </c>
      <c r="H21" s="39" t="s">
        <v>159</v>
      </c>
      <c r="I21" s="29" t="s">
        <v>159</v>
      </c>
      <c r="J21" s="29" t="s">
        <v>159</v>
      </c>
      <c r="K21" s="22">
        <v>3.8</v>
      </c>
      <c r="L21" s="22">
        <f>K21*2</f>
        <v>7.6</v>
      </c>
      <c r="M21" s="26" t="s">
        <v>123</v>
      </c>
      <c r="N21" s="38" t="s">
        <v>160</v>
      </c>
      <c r="O21" s="40" t="s">
        <v>207</v>
      </c>
      <c r="V21" s="46" t="s">
        <v>149</v>
      </c>
      <c r="W21" s="47" t="s">
        <v>206</v>
      </c>
    </row>
    <row r="22" spans="1:23" ht="60" x14ac:dyDescent="0.25">
      <c r="B22" s="10" t="s">
        <v>55</v>
      </c>
      <c r="C22" s="10" t="s">
        <v>53</v>
      </c>
      <c r="D22" s="18" t="s">
        <v>122</v>
      </c>
      <c r="F22" s="28" t="s">
        <v>189</v>
      </c>
      <c r="G22" s="28" t="s">
        <v>205</v>
      </c>
      <c r="H22" s="24" t="s">
        <v>57</v>
      </c>
      <c r="I22" s="29" t="s">
        <v>159</v>
      </c>
      <c r="J22" s="29" t="s">
        <v>159</v>
      </c>
      <c r="K22" s="29" t="s">
        <v>208</v>
      </c>
      <c r="L22" s="22">
        <f>5.5*2</f>
        <v>11</v>
      </c>
      <c r="M22" s="45" t="s">
        <v>209</v>
      </c>
      <c r="N22" s="38" t="s">
        <v>160</v>
      </c>
      <c r="O22" s="40" t="s">
        <v>210</v>
      </c>
      <c r="V22" s="46" t="s">
        <v>149</v>
      </c>
      <c r="W22" s="47" t="s">
        <v>211</v>
      </c>
    </row>
    <row r="23" spans="1:23" ht="45" x14ac:dyDescent="0.25">
      <c r="B23" s="10" t="s">
        <v>56</v>
      </c>
      <c r="C23" s="10" t="s">
        <v>53</v>
      </c>
      <c r="D23" s="18" t="s">
        <v>122</v>
      </c>
      <c r="F23" s="28" t="s">
        <v>213</v>
      </c>
      <c r="G23" s="28" t="s">
        <v>212</v>
      </c>
      <c r="H23" s="22" t="s">
        <v>125</v>
      </c>
      <c r="I23" s="29" t="s">
        <v>159</v>
      </c>
      <c r="J23" s="29" t="s">
        <v>159</v>
      </c>
      <c r="K23" s="29" t="s">
        <v>214</v>
      </c>
      <c r="L23" s="29" t="s">
        <v>214</v>
      </c>
      <c r="M23" s="26" t="s">
        <v>124</v>
      </c>
      <c r="N23" s="38" t="s">
        <v>160</v>
      </c>
      <c r="O23" s="40" t="s">
        <v>210</v>
      </c>
      <c r="V23" s="46" t="s">
        <v>149</v>
      </c>
      <c r="W23" s="47" t="s">
        <v>215</v>
      </c>
    </row>
    <row r="24" spans="1:23" ht="105" x14ac:dyDescent="0.25">
      <c r="B24" s="10" t="s">
        <v>58</v>
      </c>
      <c r="C24" s="10" t="s">
        <v>53</v>
      </c>
      <c r="D24" s="18" t="s">
        <v>126</v>
      </c>
      <c r="F24" s="28" t="s">
        <v>217</v>
      </c>
      <c r="G24" s="28" t="s">
        <v>216</v>
      </c>
      <c r="H24" s="24" t="s">
        <v>59</v>
      </c>
      <c r="I24" s="22">
        <v>8</v>
      </c>
      <c r="J24" s="22">
        <v>16</v>
      </c>
      <c r="K24" s="22">
        <f>3.7+0.2+0.55+0.13+0.4+0.3+0.8+0.2+0.87+0.4+1+0.2+0.1+0.4+0.2+0.4+0.1</f>
        <v>9.9499999999999993</v>
      </c>
      <c r="L24" s="22">
        <f>9.95*2</f>
        <v>19.899999999999999</v>
      </c>
      <c r="M24" s="26" t="s">
        <v>20</v>
      </c>
      <c r="N24" s="38" t="s">
        <v>160</v>
      </c>
      <c r="O24" s="40" t="s">
        <v>210</v>
      </c>
      <c r="V24" s="46" t="s">
        <v>149</v>
      </c>
      <c r="W24" s="47" t="s">
        <v>247</v>
      </c>
    </row>
    <row r="25" spans="1:23" ht="60" x14ac:dyDescent="0.25">
      <c r="B25" s="10" t="s">
        <v>60</v>
      </c>
      <c r="C25" s="10" t="s">
        <v>53</v>
      </c>
      <c r="D25" s="18" t="s">
        <v>121</v>
      </c>
      <c r="F25" s="28" t="s">
        <v>217</v>
      </c>
      <c r="G25" s="28" t="s">
        <v>218</v>
      </c>
      <c r="H25" s="39" t="s">
        <v>159</v>
      </c>
      <c r="I25" s="29" t="s">
        <v>159</v>
      </c>
      <c r="J25" s="29" t="s">
        <v>159</v>
      </c>
      <c r="K25" s="22">
        <v>0.6</v>
      </c>
      <c r="L25" s="22">
        <f>K25*2</f>
        <v>1.2</v>
      </c>
      <c r="M25" s="26" t="s">
        <v>20</v>
      </c>
      <c r="N25" s="38" t="s">
        <v>160</v>
      </c>
      <c r="O25" s="40" t="s">
        <v>210</v>
      </c>
      <c r="V25" s="46" t="s">
        <v>149</v>
      </c>
      <c r="W25" s="47" t="s">
        <v>219</v>
      </c>
    </row>
    <row r="26" spans="1:23" ht="75" x14ac:dyDescent="0.25">
      <c r="B26" s="10" t="s">
        <v>61</v>
      </c>
      <c r="C26" s="10" t="s">
        <v>53</v>
      </c>
      <c r="D26" s="18" t="s">
        <v>127</v>
      </c>
      <c r="F26" s="28" t="s">
        <v>217</v>
      </c>
      <c r="G26" s="28" t="s">
        <v>205</v>
      </c>
      <c r="H26" s="39" t="s">
        <v>159</v>
      </c>
      <c r="I26" s="29" t="s">
        <v>159</v>
      </c>
      <c r="J26" s="29" t="s">
        <v>159</v>
      </c>
      <c r="K26" s="22">
        <v>4.4000000000000004</v>
      </c>
      <c r="L26" s="22">
        <f>K26*2</f>
        <v>8.8000000000000007</v>
      </c>
      <c r="M26" s="26" t="s">
        <v>20</v>
      </c>
      <c r="N26" s="38" t="s">
        <v>160</v>
      </c>
      <c r="O26" s="40" t="s">
        <v>220</v>
      </c>
      <c r="V26" s="46" t="s">
        <v>149</v>
      </c>
      <c r="W26" s="47" t="s">
        <v>221</v>
      </c>
    </row>
    <row r="27" spans="1:23" ht="75" x14ac:dyDescent="0.25">
      <c r="B27" s="10" t="s">
        <v>48</v>
      </c>
      <c r="C27" s="10" t="s">
        <v>53</v>
      </c>
      <c r="D27" s="18" t="s">
        <v>52</v>
      </c>
      <c r="F27" s="28" t="s">
        <v>222</v>
      </c>
      <c r="G27" s="28" t="s">
        <v>205</v>
      </c>
      <c r="H27" s="39" t="s">
        <v>159</v>
      </c>
      <c r="I27" s="29" t="s">
        <v>159</v>
      </c>
      <c r="J27" s="29" t="s">
        <v>159</v>
      </c>
      <c r="K27" s="29">
        <v>2.2999999999999998</v>
      </c>
      <c r="L27" s="22">
        <f>K27*2</f>
        <v>4.5999999999999996</v>
      </c>
      <c r="M27" s="26" t="s">
        <v>20</v>
      </c>
      <c r="N27" s="38" t="s">
        <v>160</v>
      </c>
      <c r="O27" s="40" t="s">
        <v>210</v>
      </c>
      <c r="V27" s="46" t="s">
        <v>149</v>
      </c>
      <c r="W27" s="47" t="s">
        <v>223</v>
      </c>
    </row>
    <row r="28" spans="1:23" ht="75" x14ac:dyDescent="0.25">
      <c r="B28" s="10" t="s">
        <v>49</v>
      </c>
      <c r="C28" s="10" t="s">
        <v>53</v>
      </c>
      <c r="D28" s="18" t="s">
        <v>62</v>
      </c>
      <c r="F28" s="28" t="s">
        <v>224</v>
      </c>
      <c r="G28" s="28" t="s">
        <v>205</v>
      </c>
      <c r="H28" s="39" t="s">
        <v>159</v>
      </c>
      <c r="I28" s="29" t="s">
        <v>159</v>
      </c>
      <c r="J28" s="29" t="s">
        <v>159</v>
      </c>
      <c r="K28" s="22">
        <v>1</v>
      </c>
      <c r="L28" s="22">
        <f>1*2</f>
        <v>2</v>
      </c>
      <c r="M28" s="26" t="s">
        <v>20</v>
      </c>
      <c r="N28" s="38" t="s">
        <v>160</v>
      </c>
      <c r="O28" s="40" t="s">
        <v>225</v>
      </c>
      <c r="V28" s="46" t="s">
        <v>149</v>
      </c>
      <c r="W28" s="47" t="s">
        <v>226</v>
      </c>
    </row>
    <row r="29" spans="1:23" ht="75" x14ac:dyDescent="0.25">
      <c r="B29" s="10" t="s">
        <v>63</v>
      </c>
      <c r="C29" s="10" t="s">
        <v>53</v>
      </c>
      <c r="D29" s="18" t="s">
        <v>52</v>
      </c>
      <c r="F29" s="28" t="s">
        <v>227</v>
      </c>
      <c r="G29" s="28" t="s">
        <v>205</v>
      </c>
      <c r="H29" s="39" t="s">
        <v>159</v>
      </c>
      <c r="I29" s="29" t="s">
        <v>159</v>
      </c>
      <c r="J29" s="29" t="s">
        <v>159</v>
      </c>
      <c r="K29" s="22">
        <v>1.8</v>
      </c>
      <c r="L29" s="22">
        <f t="shared" ref="L29:L35" si="0">K29*2</f>
        <v>3.6</v>
      </c>
      <c r="M29" s="26" t="s">
        <v>20</v>
      </c>
      <c r="N29" s="38" t="s">
        <v>160</v>
      </c>
      <c r="O29" s="40" t="s">
        <v>228</v>
      </c>
      <c r="V29" s="46" t="s">
        <v>149</v>
      </c>
      <c r="W29" s="47" t="s">
        <v>229</v>
      </c>
    </row>
    <row r="30" spans="1:23" ht="75" x14ac:dyDescent="0.25">
      <c r="A30" s="50" t="s">
        <v>231</v>
      </c>
      <c r="B30" s="10" t="s">
        <v>64</v>
      </c>
      <c r="C30" s="10" t="s">
        <v>53</v>
      </c>
      <c r="D30" s="18" t="s">
        <v>65</v>
      </c>
      <c r="F30" s="28" t="s">
        <v>230</v>
      </c>
      <c r="G30" s="28" t="s">
        <v>205</v>
      </c>
      <c r="H30" s="39" t="s">
        <v>159</v>
      </c>
      <c r="I30" s="29" t="s">
        <v>159</v>
      </c>
      <c r="J30" s="29" t="s">
        <v>159</v>
      </c>
      <c r="K30" s="22">
        <v>3.1</v>
      </c>
      <c r="L30" s="22">
        <f t="shared" si="0"/>
        <v>6.2</v>
      </c>
      <c r="M30" s="26" t="s">
        <v>20</v>
      </c>
      <c r="N30" s="38" t="s">
        <v>160</v>
      </c>
      <c r="O30" s="40" t="s">
        <v>235</v>
      </c>
      <c r="V30" s="46" t="s">
        <v>149</v>
      </c>
      <c r="W30" s="47" t="s">
        <v>232</v>
      </c>
    </row>
    <row r="31" spans="1:23" ht="90" x14ac:dyDescent="0.25">
      <c r="B31" s="10" t="s">
        <v>67</v>
      </c>
      <c r="C31" s="10" t="s">
        <v>53</v>
      </c>
      <c r="D31" s="18" t="s">
        <v>128</v>
      </c>
      <c r="F31" s="28" t="s">
        <v>233</v>
      </c>
      <c r="G31" s="28" t="s">
        <v>205</v>
      </c>
      <c r="H31" s="39" t="s">
        <v>159</v>
      </c>
      <c r="I31" s="29" t="s">
        <v>159</v>
      </c>
      <c r="J31" s="29" t="s">
        <v>159</v>
      </c>
      <c r="K31" s="22">
        <v>0.8</v>
      </c>
      <c r="L31" s="22">
        <f t="shared" si="0"/>
        <v>1.6</v>
      </c>
      <c r="M31" s="26" t="s">
        <v>20</v>
      </c>
      <c r="N31" s="38" t="s">
        <v>234</v>
      </c>
      <c r="O31" s="40" t="s">
        <v>155</v>
      </c>
      <c r="V31" s="46" t="s">
        <v>147</v>
      </c>
      <c r="W31" s="47" t="s">
        <v>246</v>
      </c>
    </row>
    <row r="32" spans="1:23" ht="75" x14ac:dyDescent="0.25">
      <c r="B32" s="10" t="s">
        <v>66</v>
      </c>
      <c r="C32" s="10" t="s">
        <v>53</v>
      </c>
      <c r="D32" s="18" t="s">
        <v>129</v>
      </c>
      <c r="F32" s="28" t="s">
        <v>236</v>
      </c>
      <c r="G32" s="28" t="s">
        <v>205</v>
      </c>
      <c r="H32" s="39" t="s">
        <v>159</v>
      </c>
      <c r="I32" s="29" t="s">
        <v>159</v>
      </c>
      <c r="J32" s="29" t="s">
        <v>159</v>
      </c>
      <c r="K32" s="22">
        <v>2.4</v>
      </c>
      <c r="L32" s="22">
        <f t="shared" si="0"/>
        <v>4.8</v>
      </c>
      <c r="M32" s="26" t="s">
        <v>20</v>
      </c>
      <c r="N32" s="38" t="s">
        <v>234</v>
      </c>
      <c r="O32" s="40" t="s">
        <v>155</v>
      </c>
      <c r="V32" s="46" t="s">
        <v>149</v>
      </c>
      <c r="W32" s="47" t="s">
        <v>237</v>
      </c>
    </row>
    <row r="33" spans="1:23" ht="90" x14ac:dyDescent="0.25">
      <c r="A33" s="50" t="s">
        <v>238</v>
      </c>
      <c r="B33" s="10" t="s">
        <v>69</v>
      </c>
      <c r="C33" s="10" t="s">
        <v>53</v>
      </c>
      <c r="D33" s="18" t="s">
        <v>70</v>
      </c>
      <c r="F33" s="28" t="s">
        <v>236</v>
      </c>
      <c r="G33" s="28" t="s">
        <v>205</v>
      </c>
      <c r="H33" s="39" t="s">
        <v>159</v>
      </c>
      <c r="I33" s="29" t="s">
        <v>159</v>
      </c>
      <c r="J33" s="29" t="s">
        <v>159</v>
      </c>
      <c r="K33" s="22">
        <v>2.5</v>
      </c>
      <c r="L33" s="22">
        <f t="shared" si="0"/>
        <v>5</v>
      </c>
      <c r="M33" s="26" t="s">
        <v>20</v>
      </c>
      <c r="N33" s="38" t="s">
        <v>160</v>
      </c>
      <c r="O33" s="40" t="s">
        <v>210</v>
      </c>
      <c r="V33" s="46" t="s">
        <v>149</v>
      </c>
      <c r="W33" s="47" t="s">
        <v>237</v>
      </c>
    </row>
    <row r="34" spans="1:23" ht="60" x14ac:dyDescent="0.25">
      <c r="B34" s="10" t="s">
        <v>71</v>
      </c>
      <c r="C34" s="10" t="s">
        <v>53</v>
      </c>
      <c r="D34" s="18" t="s">
        <v>72</v>
      </c>
      <c r="F34" s="28" t="s">
        <v>227</v>
      </c>
      <c r="G34" s="28" t="s">
        <v>205</v>
      </c>
      <c r="H34" s="39" t="s">
        <v>159</v>
      </c>
      <c r="I34" s="29" t="s">
        <v>159</v>
      </c>
      <c r="J34" s="29" t="s">
        <v>159</v>
      </c>
      <c r="K34" s="22">
        <v>1.8</v>
      </c>
      <c r="L34" s="22">
        <f t="shared" si="0"/>
        <v>3.6</v>
      </c>
      <c r="M34" s="26" t="s">
        <v>20</v>
      </c>
      <c r="N34" s="38" t="s">
        <v>160</v>
      </c>
      <c r="O34" s="40" t="s">
        <v>239</v>
      </c>
      <c r="V34" s="46" t="s">
        <v>149</v>
      </c>
      <c r="W34" s="47" t="s">
        <v>240</v>
      </c>
    </row>
    <row r="35" spans="1:23" ht="90" x14ac:dyDescent="0.25">
      <c r="B35" s="10" t="s">
        <v>73</v>
      </c>
      <c r="C35" s="10" t="s">
        <v>53</v>
      </c>
      <c r="D35" s="18" t="s">
        <v>74</v>
      </c>
      <c r="F35" s="28" t="s">
        <v>230</v>
      </c>
      <c r="G35" s="28" t="s">
        <v>205</v>
      </c>
      <c r="H35" s="39" t="s">
        <v>159</v>
      </c>
      <c r="I35" s="29" t="s">
        <v>159</v>
      </c>
      <c r="J35" s="29" t="s">
        <v>159</v>
      </c>
      <c r="K35" s="22">
        <v>1.7</v>
      </c>
      <c r="L35" s="22">
        <f t="shared" si="0"/>
        <v>3.4</v>
      </c>
      <c r="M35" s="26" t="s">
        <v>20</v>
      </c>
      <c r="N35" s="38" t="s">
        <v>234</v>
      </c>
      <c r="O35" s="40" t="s">
        <v>155</v>
      </c>
      <c r="V35" s="46" t="s">
        <v>149</v>
      </c>
      <c r="W35" s="47" t="s">
        <v>241</v>
      </c>
    </row>
    <row r="36" spans="1:23" ht="90" x14ac:dyDescent="0.25">
      <c r="A36" s="50" t="s">
        <v>242</v>
      </c>
      <c r="B36" s="10" t="s">
        <v>75</v>
      </c>
      <c r="C36" s="10" t="s">
        <v>53</v>
      </c>
      <c r="D36" s="18" t="s">
        <v>76</v>
      </c>
      <c r="G36" s="20" t="s">
        <v>68</v>
      </c>
      <c r="M36" s="26" t="s">
        <v>20</v>
      </c>
    </row>
    <row r="37" spans="1:23" ht="90" x14ac:dyDescent="0.25">
      <c r="B37" s="10" t="s">
        <v>77</v>
      </c>
      <c r="C37" s="10" t="s">
        <v>53</v>
      </c>
      <c r="D37" s="18" t="s">
        <v>130</v>
      </c>
      <c r="F37" s="28" t="s">
        <v>227</v>
      </c>
      <c r="G37" s="28" t="s">
        <v>205</v>
      </c>
      <c r="H37" s="39" t="s">
        <v>159</v>
      </c>
      <c r="I37" s="29" t="s">
        <v>159</v>
      </c>
      <c r="J37" s="29" t="s">
        <v>159</v>
      </c>
      <c r="K37" s="22">
        <v>1</v>
      </c>
      <c r="L37" s="22">
        <f>K37*2</f>
        <v>2</v>
      </c>
      <c r="M37" s="26" t="s">
        <v>20</v>
      </c>
      <c r="N37" s="38" t="s">
        <v>160</v>
      </c>
      <c r="O37" s="40" t="s">
        <v>207</v>
      </c>
      <c r="V37" s="10" t="s">
        <v>149</v>
      </c>
      <c r="W37" s="47" t="s">
        <v>243</v>
      </c>
    </row>
    <row r="38" spans="1:23" ht="90" x14ac:dyDescent="0.25">
      <c r="B38" s="10" t="s">
        <v>78</v>
      </c>
      <c r="C38" s="10" t="s">
        <v>53</v>
      </c>
      <c r="D38" s="18" t="s">
        <v>80</v>
      </c>
      <c r="F38" s="28" t="s">
        <v>244</v>
      </c>
      <c r="G38" s="28" t="s">
        <v>205</v>
      </c>
      <c r="H38" s="39" t="s">
        <v>79</v>
      </c>
      <c r="I38" s="29" t="s">
        <v>159</v>
      </c>
      <c r="J38" s="29" t="s">
        <v>159</v>
      </c>
      <c r="K38" s="22">
        <v>0</v>
      </c>
      <c r="L38" s="22">
        <v>0</v>
      </c>
      <c r="M38" s="26" t="s">
        <v>20</v>
      </c>
      <c r="N38" s="38" t="s">
        <v>160</v>
      </c>
      <c r="O38" s="52" t="s">
        <v>207</v>
      </c>
      <c r="V38" s="10" t="s">
        <v>197</v>
      </c>
      <c r="W38" s="47" t="s">
        <v>245</v>
      </c>
    </row>
    <row r="39" spans="1:23" ht="75" x14ac:dyDescent="0.25">
      <c r="B39" s="10" t="s">
        <v>81</v>
      </c>
      <c r="D39" s="18" t="s">
        <v>82</v>
      </c>
      <c r="F39" s="28" t="s">
        <v>230</v>
      </c>
      <c r="G39" s="28" t="s">
        <v>205</v>
      </c>
      <c r="H39" s="39" t="s">
        <v>159</v>
      </c>
      <c r="I39" s="29" t="s">
        <v>159</v>
      </c>
      <c r="J39" s="29" t="s">
        <v>159</v>
      </c>
      <c r="K39" s="22">
        <v>3</v>
      </c>
      <c r="L39" s="22">
        <f>K39*2</f>
        <v>6</v>
      </c>
      <c r="M39" s="26" t="s">
        <v>20</v>
      </c>
      <c r="N39" s="38" t="s">
        <v>160</v>
      </c>
      <c r="O39" s="40" t="s">
        <v>207</v>
      </c>
      <c r="V39" t="s">
        <v>251</v>
      </c>
      <c r="W39" s="47" t="s">
        <v>250</v>
      </c>
    </row>
    <row r="40" spans="1:23" ht="75" x14ac:dyDescent="0.25">
      <c r="B40" s="10" t="s">
        <v>83</v>
      </c>
      <c r="D40" s="18" t="s">
        <v>85</v>
      </c>
      <c r="F40" s="28" t="s">
        <v>227</v>
      </c>
      <c r="G40" s="28" t="s">
        <v>205</v>
      </c>
      <c r="H40" s="39" t="s">
        <v>159</v>
      </c>
      <c r="I40" s="29" t="s">
        <v>159</v>
      </c>
      <c r="J40" s="29" t="s">
        <v>159</v>
      </c>
      <c r="K40" s="22">
        <v>4.5</v>
      </c>
      <c r="L40" s="22">
        <f>K40*2</f>
        <v>9</v>
      </c>
      <c r="M40" s="26" t="s">
        <v>84</v>
      </c>
      <c r="N40" s="38" t="s">
        <v>234</v>
      </c>
      <c r="O40" s="40" t="s">
        <v>252</v>
      </c>
      <c r="V40" t="s">
        <v>253</v>
      </c>
      <c r="W40" s="47" t="s">
        <v>254</v>
      </c>
    </row>
    <row r="41" spans="1:23" ht="45" x14ac:dyDescent="0.25">
      <c r="A41" s="50" t="s">
        <v>255</v>
      </c>
      <c r="B41" s="10" t="s">
        <v>131</v>
      </c>
      <c r="G41" s="20" t="s">
        <v>90</v>
      </c>
      <c r="M41" s="26" t="s">
        <v>20</v>
      </c>
    </row>
    <row r="42" spans="1:23" ht="30" x14ac:dyDescent="0.25">
      <c r="A42" s="50" t="s">
        <v>255</v>
      </c>
      <c r="B42" s="10" t="s">
        <v>94</v>
      </c>
      <c r="M42" s="26"/>
    </row>
    <row r="43" spans="1:23" ht="30" x14ac:dyDescent="0.25">
      <c r="A43" s="50" t="s">
        <v>255</v>
      </c>
      <c r="B43" s="10" t="s">
        <v>95</v>
      </c>
      <c r="M43" s="26"/>
    </row>
    <row r="44" spans="1:23" ht="45" x14ac:dyDescent="0.25">
      <c r="B44" s="10" t="s">
        <v>86</v>
      </c>
      <c r="D44" s="18" t="s">
        <v>121</v>
      </c>
      <c r="F44" s="28" t="s">
        <v>257</v>
      </c>
      <c r="G44" s="28" t="s">
        <v>256</v>
      </c>
      <c r="H44" s="39" t="s">
        <v>159</v>
      </c>
      <c r="I44" s="29" t="s">
        <v>159</v>
      </c>
      <c r="J44" s="29" t="s">
        <v>159</v>
      </c>
      <c r="K44" s="22">
        <v>3.4</v>
      </c>
      <c r="L44" s="22">
        <f>K44*2</f>
        <v>6.8</v>
      </c>
      <c r="M44" s="26" t="s">
        <v>20</v>
      </c>
      <c r="N44" s="38" t="s">
        <v>160</v>
      </c>
      <c r="O44" s="17" t="s">
        <v>207</v>
      </c>
      <c r="V44" t="s">
        <v>149</v>
      </c>
      <c r="W44" s="31" t="s">
        <v>258</v>
      </c>
    </row>
    <row r="45" spans="1:23" ht="60" x14ac:dyDescent="0.25">
      <c r="B45" s="10" t="s">
        <v>87</v>
      </c>
      <c r="D45" s="18" t="s">
        <v>121</v>
      </c>
      <c r="F45" s="28" t="s">
        <v>257</v>
      </c>
      <c r="G45" s="28" t="s">
        <v>256</v>
      </c>
      <c r="H45" s="39" t="s">
        <v>89</v>
      </c>
      <c r="I45" s="29" t="s">
        <v>159</v>
      </c>
      <c r="J45" s="29" t="s">
        <v>159</v>
      </c>
      <c r="K45" s="22">
        <v>2.5</v>
      </c>
      <c r="L45" s="22">
        <f>K45*2</f>
        <v>5</v>
      </c>
      <c r="M45" s="26" t="s">
        <v>88</v>
      </c>
      <c r="N45" s="38" t="s">
        <v>177</v>
      </c>
      <c r="O45" s="17" t="s">
        <v>259</v>
      </c>
      <c r="V45" t="s">
        <v>149</v>
      </c>
      <c r="W45" s="31" t="s">
        <v>260</v>
      </c>
    </row>
    <row r="46" spans="1:23" ht="90" x14ac:dyDescent="0.25">
      <c r="A46" s="50" t="s">
        <v>263</v>
      </c>
      <c r="B46" s="10" t="s">
        <v>91</v>
      </c>
      <c r="D46" s="45" t="s">
        <v>261</v>
      </c>
      <c r="F46" s="28" t="s">
        <v>262</v>
      </c>
      <c r="G46" s="28" t="s">
        <v>256</v>
      </c>
      <c r="I46" s="29" t="s">
        <v>159</v>
      </c>
      <c r="J46" s="29" t="s">
        <v>159</v>
      </c>
      <c r="K46" s="22">
        <v>2</v>
      </c>
      <c r="L46" s="22">
        <f>K46*2</f>
        <v>4</v>
      </c>
      <c r="M46" s="35" t="s">
        <v>20</v>
      </c>
      <c r="N46" s="38" t="s">
        <v>160</v>
      </c>
      <c r="O46" s="53" t="s">
        <v>207</v>
      </c>
      <c r="V46" t="s">
        <v>149</v>
      </c>
      <c r="W46" s="31" t="s">
        <v>264</v>
      </c>
    </row>
    <row r="47" spans="1:23" ht="60" x14ac:dyDescent="0.25">
      <c r="B47" s="10" t="s">
        <v>92</v>
      </c>
      <c r="D47" s="18" t="s">
        <v>121</v>
      </c>
      <c r="F47" s="28" t="s">
        <v>262</v>
      </c>
      <c r="G47" s="28" t="s">
        <v>256</v>
      </c>
      <c r="I47" s="29" t="s">
        <v>159</v>
      </c>
      <c r="J47" s="29" t="s">
        <v>159</v>
      </c>
      <c r="K47" s="22">
        <v>1.3</v>
      </c>
      <c r="L47" s="22">
        <f>K47*2</f>
        <v>2.6</v>
      </c>
      <c r="M47" s="26" t="s">
        <v>20</v>
      </c>
      <c r="N47" s="38" t="s">
        <v>234</v>
      </c>
      <c r="O47" s="40" t="s">
        <v>155</v>
      </c>
      <c r="V47" t="s">
        <v>149</v>
      </c>
      <c r="W47" s="31" t="s">
        <v>265</v>
      </c>
    </row>
    <row r="48" spans="1:23" ht="60" x14ac:dyDescent="0.25">
      <c r="B48" s="10" t="s">
        <v>93</v>
      </c>
      <c r="D48" s="18" t="s">
        <v>121</v>
      </c>
      <c r="F48" s="28" t="s">
        <v>227</v>
      </c>
      <c r="G48" s="28" t="s">
        <v>256</v>
      </c>
      <c r="I48" s="29" t="s">
        <v>159</v>
      </c>
      <c r="J48" s="29" t="s">
        <v>159</v>
      </c>
      <c r="K48" s="22">
        <v>1.1000000000000001</v>
      </c>
      <c r="L48" s="22">
        <f>K48*2</f>
        <v>2.2000000000000002</v>
      </c>
      <c r="M48" s="17" t="s">
        <v>20</v>
      </c>
      <c r="N48" s="38" t="s">
        <v>160</v>
      </c>
      <c r="O48" s="53" t="s">
        <v>207</v>
      </c>
      <c r="V48" t="s">
        <v>149</v>
      </c>
      <c r="W48" s="31" t="s">
        <v>265</v>
      </c>
    </row>
    <row r="49" spans="2:7" ht="30" x14ac:dyDescent="0.25">
      <c r="B49" s="10" t="s">
        <v>266</v>
      </c>
      <c r="F49" s="28" t="s">
        <v>227</v>
      </c>
      <c r="G49" s="28" t="s">
        <v>256</v>
      </c>
    </row>
    <row r="50" spans="2:7" ht="45" x14ac:dyDescent="0.25">
      <c r="B50" s="10" t="s">
        <v>267</v>
      </c>
      <c r="F50" s="28" t="s">
        <v>227</v>
      </c>
      <c r="G50" s="28" t="s">
        <v>268</v>
      </c>
    </row>
    <row r="51" spans="2:7" ht="45" x14ac:dyDescent="0.25">
      <c r="B51" s="10" t="s">
        <v>269</v>
      </c>
      <c r="F51" s="28" t="s">
        <v>292</v>
      </c>
      <c r="G51" s="28" t="s">
        <v>268</v>
      </c>
    </row>
    <row r="52" spans="2:7" ht="45" x14ac:dyDescent="0.25">
      <c r="B52" s="10" t="s">
        <v>270</v>
      </c>
      <c r="F52" s="28" t="s">
        <v>292</v>
      </c>
      <c r="G52" s="28" t="s">
        <v>268</v>
      </c>
    </row>
    <row r="53" spans="2:7" ht="45" x14ac:dyDescent="0.25">
      <c r="B53" s="10" t="s">
        <v>271</v>
      </c>
      <c r="F53" s="28" t="s">
        <v>257</v>
      </c>
      <c r="G53" s="28" t="s">
        <v>293</v>
      </c>
    </row>
    <row r="54" spans="2:7" ht="30" x14ac:dyDescent="0.25">
      <c r="B54" s="10" t="s">
        <v>272</v>
      </c>
      <c r="F54" s="28" t="s">
        <v>227</v>
      </c>
      <c r="G54" s="28" t="s">
        <v>205</v>
      </c>
    </row>
    <row r="55" spans="2:7" ht="30" x14ac:dyDescent="0.25">
      <c r="B55" s="10" t="s">
        <v>273</v>
      </c>
      <c r="F55" s="28" t="s">
        <v>227</v>
      </c>
      <c r="G55" s="28" t="s">
        <v>205</v>
      </c>
    </row>
    <row r="56" spans="2:7" ht="30" x14ac:dyDescent="0.25">
      <c r="B56" s="10" t="s">
        <v>274</v>
      </c>
      <c r="F56" s="28" t="s">
        <v>227</v>
      </c>
      <c r="G56" s="28" t="s">
        <v>205</v>
      </c>
    </row>
    <row r="57" spans="2:7" ht="45" x14ac:dyDescent="0.25">
      <c r="B57" s="10" t="s">
        <v>275</v>
      </c>
      <c r="F57" s="28" t="s">
        <v>294</v>
      </c>
      <c r="G57" s="28" t="s">
        <v>205</v>
      </c>
    </row>
    <row r="58" spans="2:7" ht="30" x14ac:dyDescent="0.25">
      <c r="B58" s="10" t="s">
        <v>276</v>
      </c>
      <c r="F58" s="28" t="s">
        <v>227</v>
      </c>
      <c r="G58" s="28" t="s">
        <v>205</v>
      </c>
    </row>
    <row r="59" spans="2:7" ht="30" x14ac:dyDescent="0.25">
      <c r="B59" s="10" t="s">
        <v>277</v>
      </c>
      <c r="F59" s="28" t="s">
        <v>227</v>
      </c>
      <c r="G59" s="28" t="s">
        <v>205</v>
      </c>
    </row>
    <row r="60" spans="2:7" ht="30" x14ac:dyDescent="0.25">
      <c r="B60" s="10" t="s">
        <v>278</v>
      </c>
      <c r="F60" s="28" t="s">
        <v>227</v>
      </c>
      <c r="G60" s="28" t="s">
        <v>205</v>
      </c>
    </row>
    <row r="61" spans="2:7" ht="30" x14ac:dyDescent="0.25">
      <c r="B61" s="10" t="s">
        <v>279</v>
      </c>
      <c r="F61" s="28" t="s">
        <v>227</v>
      </c>
      <c r="G61" s="28" t="s">
        <v>205</v>
      </c>
    </row>
    <row r="62" spans="2:7" ht="45" x14ac:dyDescent="0.25">
      <c r="B62" s="10" t="s">
        <v>280</v>
      </c>
      <c r="F62" s="28" t="s">
        <v>227</v>
      </c>
      <c r="G62" s="28" t="s">
        <v>268</v>
      </c>
    </row>
    <row r="63" spans="2:7" ht="45" x14ac:dyDescent="0.25">
      <c r="B63" s="10" t="s">
        <v>281</v>
      </c>
      <c r="F63" s="28" t="s">
        <v>294</v>
      </c>
      <c r="G63" s="28" t="s">
        <v>268</v>
      </c>
    </row>
    <row r="64" spans="2:7" ht="45" x14ac:dyDescent="0.25">
      <c r="B64" s="10" t="s">
        <v>282</v>
      </c>
      <c r="F64" s="28" t="s">
        <v>227</v>
      </c>
      <c r="G64" s="28" t="s">
        <v>268</v>
      </c>
    </row>
    <row r="65" spans="2:7" ht="45" x14ac:dyDescent="0.25">
      <c r="B65" s="10" t="s">
        <v>283</v>
      </c>
      <c r="F65" s="28" t="s">
        <v>296</v>
      </c>
      <c r="G65" s="28" t="s">
        <v>295</v>
      </c>
    </row>
    <row r="66" spans="2:7" ht="45" x14ac:dyDescent="0.25">
      <c r="B66" s="10" t="s">
        <v>284</v>
      </c>
      <c r="F66" s="28" t="s">
        <v>257</v>
      </c>
      <c r="G66" s="28" t="s">
        <v>295</v>
      </c>
    </row>
    <row r="67" spans="2:7" ht="45" x14ac:dyDescent="0.25">
      <c r="B67" s="10" t="s">
        <v>285</v>
      </c>
      <c r="F67" s="28" t="s">
        <v>297</v>
      </c>
      <c r="G67" s="28" t="s">
        <v>205</v>
      </c>
    </row>
    <row r="68" spans="2:7" ht="30" x14ac:dyDescent="0.25">
      <c r="B68" s="10" t="s">
        <v>286</v>
      </c>
      <c r="F68" s="28" t="s">
        <v>227</v>
      </c>
      <c r="G68" s="28" t="s">
        <v>216</v>
      </c>
    </row>
    <row r="69" spans="2:7" ht="30" x14ac:dyDescent="0.25">
      <c r="B69" s="10" t="s">
        <v>287</v>
      </c>
      <c r="F69" s="28" t="s">
        <v>257</v>
      </c>
      <c r="G69" s="28" t="s">
        <v>205</v>
      </c>
    </row>
    <row r="70" spans="2:7" ht="45" x14ac:dyDescent="0.25">
      <c r="B70" s="10" t="s">
        <v>288</v>
      </c>
      <c r="F70" s="28" t="s">
        <v>298</v>
      </c>
      <c r="G70" s="28" t="s">
        <v>216</v>
      </c>
    </row>
    <row r="71" spans="2:7" ht="45" x14ac:dyDescent="0.25">
      <c r="B71" s="10" t="s">
        <v>289</v>
      </c>
      <c r="F71" s="28" t="s">
        <v>298</v>
      </c>
      <c r="G71" s="28" t="s">
        <v>216</v>
      </c>
    </row>
    <row r="72" spans="2:7" ht="45" x14ac:dyDescent="0.25">
      <c r="B72" s="10" t="s">
        <v>290</v>
      </c>
      <c r="F72" s="28" t="s">
        <v>299</v>
      </c>
      <c r="G72" s="28" t="s">
        <v>293</v>
      </c>
    </row>
    <row r="73" spans="2:7" ht="45" x14ac:dyDescent="0.25">
      <c r="B73" s="10" t="s">
        <v>291</v>
      </c>
      <c r="F73" s="28" t="s">
        <v>299</v>
      </c>
      <c r="G73" s="28" t="s">
        <v>293</v>
      </c>
    </row>
    <row r="74" spans="2:7" ht="45" x14ac:dyDescent="0.25">
      <c r="B74" s="10" t="s">
        <v>300</v>
      </c>
      <c r="F74" s="28" t="s">
        <v>294</v>
      </c>
      <c r="G74" s="28" t="s">
        <v>205</v>
      </c>
    </row>
    <row r="75" spans="2:7" ht="45" x14ac:dyDescent="0.25">
      <c r="B75" s="10" t="s">
        <v>301</v>
      </c>
      <c r="F75" s="28" t="s">
        <v>257</v>
      </c>
      <c r="G75" s="28" t="s">
        <v>268</v>
      </c>
    </row>
    <row r="76" spans="2:7" ht="30" x14ac:dyDescent="0.25">
      <c r="B76" s="10" t="s">
        <v>302</v>
      </c>
      <c r="F76" s="28" t="s">
        <v>257</v>
      </c>
      <c r="G76" s="28" t="s">
        <v>205</v>
      </c>
    </row>
    <row r="77" spans="2:7" ht="30" x14ac:dyDescent="0.25">
      <c r="B77" s="10" t="s">
        <v>303</v>
      </c>
      <c r="F77" s="28" t="s">
        <v>227</v>
      </c>
      <c r="G77" s="28" t="s">
        <v>205</v>
      </c>
    </row>
    <row r="78" spans="2:7" ht="30" x14ac:dyDescent="0.25">
      <c r="B78" s="10" t="s">
        <v>304</v>
      </c>
      <c r="F78" s="28" t="s">
        <v>227</v>
      </c>
      <c r="G78" s="28" t="s">
        <v>205</v>
      </c>
    </row>
    <row r="79" spans="2:7" ht="30" x14ac:dyDescent="0.25">
      <c r="B79" s="10" t="s">
        <v>305</v>
      </c>
      <c r="F79" s="28" t="s">
        <v>227</v>
      </c>
      <c r="G79" s="28" t="s">
        <v>205</v>
      </c>
    </row>
    <row r="80" spans="2:7" ht="45" x14ac:dyDescent="0.25">
      <c r="B80" s="10" t="s">
        <v>306</v>
      </c>
      <c r="F80" s="28" t="s">
        <v>324</v>
      </c>
      <c r="G80" s="28" t="s">
        <v>268</v>
      </c>
    </row>
    <row r="81" spans="2:7" ht="45" x14ac:dyDescent="0.25">
      <c r="B81" s="10" t="s">
        <v>307</v>
      </c>
      <c r="F81" s="28" t="s">
        <v>324</v>
      </c>
      <c r="G81" s="28" t="s">
        <v>268</v>
      </c>
    </row>
    <row r="82" spans="2:7" ht="60" x14ac:dyDescent="0.25">
      <c r="B82" s="10" t="s">
        <v>308</v>
      </c>
      <c r="F82" s="28" t="s">
        <v>294</v>
      </c>
      <c r="G82" s="28" t="s">
        <v>325</v>
      </c>
    </row>
    <row r="83" spans="2:7" ht="45" x14ac:dyDescent="0.25">
      <c r="B83" s="10" t="s">
        <v>309</v>
      </c>
      <c r="F83" s="28" t="s">
        <v>227</v>
      </c>
      <c r="G83" s="28" t="s">
        <v>268</v>
      </c>
    </row>
    <row r="84" spans="2:7" ht="45" x14ac:dyDescent="0.25">
      <c r="B84" s="10" t="s">
        <v>310</v>
      </c>
      <c r="F84" s="28" t="s">
        <v>257</v>
      </c>
      <c r="G84" s="28" t="s">
        <v>268</v>
      </c>
    </row>
    <row r="85" spans="2:7" ht="30" x14ac:dyDescent="0.25">
      <c r="B85" s="10" t="s">
        <v>311</v>
      </c>
      <c r="F85" s="28" t="s">
        <v>257</v>
      </c>
      <c r="G85" s="28" t="s">
        <v>205</v>
      </c>
    </row>
    <row r="86" spans="2:7" ht="45" x14ac:dyDescent="0.25">
      <c r="B86" s="10" t="s">
        <v>312</v>
      </c>
      <c r="F86" s="28" t="s">
        <v>257</v>
      </c>
      <c r="G86" s="28" t="s">
        <v>268</v>
      </c>
    </row>
    <row r="87" spans="2:7" ht="30" x14ac:dyDescent="0.25">
      <c r="B87" s="10" t="s">
        <v>313</v>
      </c>
      <c r="F87" s="28" t="s">
        <v>327</v>
      </c>
      <c r="G87" s="28" t="s">
        <v>216</v>
      </c>
    </row>
    <row r="88" spans="2:7" ht="45" x14ac:dyDescent="0.25">
      <c r="B88" s="10" t="s">
        <v>314</v>
      </c>
      <c r="F88" s="28" t="s">
        <v>328</v>
      </c>
      <c r="G88" s="28" t="s">
        <v>326</v>
      </c>
    </row>
    <row r="89" spans="2:7" ht="45" x14ac:dyDescent="0.25">
      <c r="B89" s="10" t="s">
        <v>315</v>
      </c>
      <c r="F89" s="28" t="s">
        <v>292</v>
      </c>
      <c r="G89" s="28" t="s">
        <v>326</v>
      </c>
    </row>
    <row r="90" spans="2:7" ht="30" x14ac:dyDescent="0.25">
      <c r="B90" s="10" t="s">
        <v>316</v>
      </c>
      <c r="F90" s="20" t="s">
        <v>327</v>
      </c>
      <c r="G90" s="28" t="s">
        <v>216</v>
      </c>
    </row>
    <row r="91" spans="2:7" ht="30" x14ac:dyDescent="0.25">
      <c r="B91" s="10" t="s">
        <v>317</v>
      </c>
      <c r="F91" s="20" t="s">
        <v>327</v>
      </c>
      <c r="G91" s="28" t="s">
        <v>216</v>
      </c>
    </row>
    <row r="92" spans="2:7" ht="60" x14ac:dyDescent="0.25">
      <c r="B92" s="10" t="s">
        <v>318</v>
      </c>
      <c r="F92" s="28" t="s">
        <v>332</v>
      </c>
      <c r="G92" s="28" t="s">
        <v>205</v>
      </c>
    </row>
    <row r="93" spans="2:7" ht="45" x14ac:dyDescent="0.25">
      <c r="B93" s="10" t="s">
        <v>319</v>
      </c>
      <c r="F93" s="28" t="s">
        <v>329</v>
      </c>
      <c r="G93" s="28" t="s">
        <v>216</v>
      </c>
    </row>
    <row r="94" spans="2:7" ht="30" x14ac:dyDescent="0.25">
      <c r="B94" s="10" t="s">
        <v>320</v>
      </c>
      <c r="F94" s="28" t="s">
        <v>330</v>
      </c>
      <c r="G94" s="28" t="s">
        <v>205</v>
      </c>
    </row>
    <row r="95" spans="2:7" ht="30" x14ac:dyDescent="0.25">
      <c r="B95" s="10" t="s">
        <v>321</v>
      </c>
      <c r="F95" s="28" t="s">
        <v>330</v>
      </c>
      <c r="G95" s="28" t="s">
        <v>205</v>
      </c>
    </row>
    <row r="96" spans="2:7" ht="30" x14ac:dyDescent="0.25">
      <c r="B96" s="10" t="s">
        <v>322</v>
      </c>
      <c r="F96" s="28" t="s">
        <v>330</v>
      </c>
      <c r="G96" s="28" t="s">
        <v>205</v>
      </c>
    </row>
    <row r="97" spans="2:7" ht="30" x14ac:dyDescent="0.25">
      <c r="B97" s="10" t="s">
        <v>323</v>
      </c>
      <c r="F97" s="28" t="s">
        <v>331</v>
      </c>
      <c r="G97" s="28" t="s">
        <v>205</v>
      </c>
    </row>
    <row r="98" spans="2:7" ht="30" x14ac:dyDescent="0.25">
      <c r="B98" s="10" t="s">
        <v>333</v>
      </c>
      <c r="F98" s="28" t="s">
        <v>331</v>
      </c>
      <c r="G98" s="28" t="s">
        <v>205</v>
      </c>
    </row>
    <row r="99" spans="2:7" ht="45" x14ac:dyDescent="0.25">
      <c r="B99" s="10" t="s">
        <v>334</v>
      </c>
      <c r="F99" s="28" t="s">
        <v>341</v>
      </c>
      <c r="G99" s="28" t="s">
        <v>216</v>
      </c>
    </row>
    <row r="100" spans="2:7" ht="45" x14ac:dyDescent="0.25">
      <c r="B100" s="10" t="s">
        <v>335</v>
      </c>
      <c r="F100" s="28" t="s">
        <v>342</v>
      </c>
      <c r="G100" s="28" t="s">
        <v>268</v>
      </c>
    </row>
    <row r="101" spans="2:7" ht="45" x14ac:dyDescent="0.25">
      <c r="B101" s="10" t="s">
        <v>336</v>
      </c>
      <c r="F101" s="28" t="s">
        <v>343</v>
      </c>
      <c r="G101" s="28" t="s">
        <v>268</v>
      </c>
    </row>
    <row r="102" spans="2:7" ht="45" x14ac:dyDescent="0.25">
      <c r="B102" s="10" t="s">
        <v>337</v>
      </c>
      <c r="F102" s="28" t="s">
        <v>331</v>
      </c>
      <c r="G102" s="28" t="s">
        <v>268</v>
      </c>
    </row>
    <row r="103" spans="2:7" ht="45" x14ac:dyDescent="0.25">
      <c r="B103" s="10" t="s">
        <v>338</v>
      </c>
      <c r="F103" s="28" t="s">
        <v>340</v>
      </c>
      <c r="G103" s="28" t="s">
        <v>326</v>
      </c>
    </row>
    <row r="104" spans="2:7" ht="45" x14ac:dyDescent="0.25">
      <c r="B104" s="10" t="s">
        <v>339</v>
      </c>
      <c r="F104" s="28" t="s">
        <v>340</v>
      </c>
      <c r="G104" s="28" t="s">
        <v>326</v>
      </c>
    </row>
  </sheetData>
  <mergeCells count="16">
    <mergeCell ref="T3:T4"/>
    <mergeCell ref="U3:U4"/>
    <mergeCell ref="P3:P4"/>
    <mergeCell ref="V3:W4"/>
    <mergeCell ref="A3:A5"/>
    <mergeCell ref="B3:B4"/>
    <mergeCell ref="E3:E4"/>
    <mergeCell ref="H3:J3"/>
    <mergeCell ref="H4:H5"/>
    <mergeCell ref="C3:C5"/>
    <mergeCell ref="D3:D5"/>
    <mergeCell ref="F3:G4"/>
    <mergeCell ref="N3:O4"/>
    <mergeCell ref="Q3:Q4"/>
    <mergeCell ref="R3:R4"/>
    <mergeCell ref="S3:S4"/>
  </mergeCells>
  <printOptions gridLines="1"/>
  <pageMargins left="0.7" right="0.7" top="0.75" bottom="0.75" header="0.3" footer="0.3"/>
  <pageSetup paperSize="5" scale="60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>
      <selection activeCell="A8" sqref="A8"/>
    </sheetView>
  </sheetViews>
  <sheetFormatPr defaultRowHeight="15" x14ac:dyDescent="0.25"/>
  <sheetData>
    <row r="1" spans="1:1" x14ac:dyDescent="0.25">
      <c r="A1" s="16" t="s">
        <v>28</v>
      </c>
    </row>
    <row r="2" spans="1:1" x14ac:dyDescent="0.25">
      <c r="A2" t="s">
        <v>24</v>
      </c>
    </row>
    <row r="3" spans="1:1" x14ac:dyDescent="0.25">
      <c r="A3" t="s">
        <v>25</v>
      </c>
    </row>
    <row r="4" spans="1:1" x14ac:dyDescent="0.25">
      <c r="A4" t="s">
        <v>26</v>
      </c>
    </row>
    <row r="5" spans="1:1" x14ac:dyDescent="0.25">
      <c r="A5" t="s">
        <v>27</v>
      </c>
    </row>
    <row r="6" spans="1:1" x14ac:dyDescent="0.25">
      <c r="A6" t="s">
        <v>29</v>
      </c>
    </row>
    <row r="7" spans="1:1" x14ac:dyDescent="0.25">
      <c r="A7" t="s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>
      <selection activeCell="A17" sqref="A17"/>
    </sheetView>
  </sheetViews>
  <sheetFormatPr defaultRowHeight="15" x14ac:dyDescent="0.25"/>
  <sheetData>
    <row r="1" spans="1:1" x14ac:dyDescent="0.25">
      <c r="A1">
        <v>0.25</v>
      </c>
    </row>
    <row r="2" spans="1:1" x14ac:dyDescent="0.25">
      <c r="A2">
        <v>0.4</v>
      </c>
    </row>
    <row r="3" spans="1:1" x14ac:dyDescent="0.25">
      <c r="A3">
        <v>1.4</v>
      </c>
    </row>
    <row r="4" spans="1:1" x14ac:dyDescent="0.25">
      <c r="A4">
        <v>0.3</v>
      </c>
    </row>
    <row r="5" spans="1:1" x14ac:dyDescent="0.25">
      <c r="A5">
        <v>0.3</v>
      </c>
    </row>
    <row r="6" spans="1:1" x14ac:dyDescent="0.25">
      <c r="A6">
        <v>0.25</v>
      </c>
    </row>
    <row r="7" spans="1:1" x14ac:dyDescent="0.25">
      <c r="A7">
        <v>0.37</v>
      </c>
    </row>
    <row r="8" spans="1:1" x14ac:dyDescent="0.25">
      <c r="A8">
        <v>0.3</v>
      </c>
    </row>
    <row r="9" spans="1:1" x14ac:dyDescent="0.25">
      <c r="A9">
        <v>1.2</v>
      </c>
    </row>
    <row r="10" spans="1:1" x14ac:dyDescent="0.25">
      <c r="A10">
        <v>0.1</v>
      </c>
    </row>
    <row r="11" spans="1:1" x14ac:dyDescent="0.25">
      <c r="A11">
        <v>0.3</v>
      </c>
    </row>
    <row r="12" spans="1:1" x14ac:dyDescent="0.25">
      <c r="A12">
        <v>0.8</v>
      </c>
    </row>
    <row r="13" spans="1:1" x14ac:dyDescent="0.25">
      <c r="A13">
        <v>1.1000000000000001</v>
      </c>
    </row>
    <row r="14" spans="1:1" x14ac:dyDescent="0.25">
      <c r="A14">
        <v>0.3</v>
      </c>
    </row>
    <row r="15" spans="1:1" x14ac:dyDescent="0.25">
      <c r="A15">
        <v>0.5</v>
      </c>
    </row>
    <row r="16" spans="1:1" x14ac:dyDescent="0.25">
      <c r="A16">
        <f>SUM(A1:A15)</f>
        <v>7.8699999999999983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Hoffos, Robin FLNR:EX</dc:creator>
  <cp:lastModifiedBy>Williston, Cheryl FLNR:EX</cp:lastModifiedBy>
  <cp:lastPrinted>2017-03-14T23:12:02Z</cp:lastPrinted>
  <dcterms:created xsi:type="dcterms:W3CDTF">2017-03-13T22:31:44Z</dcterms:created>
  <dcterms:modified xsi:type="dcterms:W3CDTF">2017-03-30T18:39:20Z</dcterms:modified>
</cp:coreProperties>
</file>